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GBURNET\Profs\STI2D\2I2D\2020-2021 prof spé\03-Réseau\Evaluation\"/>
    </mc:Choice>
  </mc:AlternateContent>
  <xr:revisionPtr revIDLastSave="0" documentId="13_ncr:1_{2F23F987-6416-4159-9B1C-5AEB7AC51CFB}" xr6:coauthVersionLast="45" xr6:coauthVersionMax="45" xr10:uidLastSave="{00000000-0000-0000-0000-000000000000}"/>
  <bookViews>
    <workbookView xWindow="-120" yWindow="-120" windowWidth="29040" windowHeight="15525" activeTab="1" xr2:uid="{00000000-000D-0000-FFFF-FFFF00000000}"/>
  </bookViews>
  <sheets>
    <sheet name="Notation" sheetId="2" r:id="rId1"/>
    <sheet name="baseEleve" sheetId="1" r:id="rId2"/>
    <sheet name="baseActivite" sheetId="4" r:id="rId3"/>
  </sheets>
  <externalReferences>
    <externalReference r:id="rId4"/>
  </externalReferences>
  <definedNames>
    <definedName name="base_activite" localSheetId="0">baseActivite!$C$2:$J$2</definedName>
    <definedName name="base_Eleve">baseEleve!$B$3:$B$28</definedName>
    <definedName name="base_eleves" localSheetId="0">baseEleve!$B$3:$B$28</definedName>
    <definedName name="Eleves" localSheetId="1">baseEleve!$B$3:$B$28</definedName>
    <definedName name="_xlnm.Print_Area" localSheetId="0">Notation!$B$5:$T$20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B14" i="2"/>
  <c r="B15" i="2"/>
  <c r="B16" i="2"/>
  <c r="B17" i="2"/>
  <c r="B18" i="2"/>
  <c r="B19" i="2"/>
  <c r="B11" i="2"/>
  <c r="B12" i="2"/>
  <c r="B13" i="2"/>
  <c r="B10" i="2"/>
  <c r="Q20" i="2"/>
  <c r="M20" i="2"/>
  <c r="I20" i="2"/>
  <c r="G32" i="2"/>
  <c r="H32" i="2" s="1"/>
  <c r="I32" i="2"/>
  <c r="K32" i="2"/>
  <c r="L32" i="2" s="1"/>
  <c r="M32" i="2"/>
  <c r="O32" i="2"/>
  <c r="P32" i="2"/>
  <c r="R32" i="2" s="1"/>
  <c r="Q32" i="2"/>
  <c r="G33" i="2"/>
  <c r="H33" i="2"/>
  <c r="J33" i="2" s="1"/>
  <c r="I33" i="2"/>
  <c r="K33" i="2"/>
  <c r="L33" i="2"/>
  <c r="N33" i="2" s="1"/>
  <c r="M33" i="2"/>
  <c r="O33" i="2"/>
  <c r="P33" i="2" s="1"/>
  <c r="R33" i="2" s="1"/>
  <c r="Q33" i="2"/>
  <c r="G34" i="2"/>
  <c r="H34" i="2" s="1"/>
  <c r="J34" i="2" s="1"/>
  <c r="I34" i="2"/>
  <c r="K34" i="2"/>
  <c r="L34" i="2" s="1"/>
  <c r="N34" i="2" s="1"/>
  <c r="M34" i="2"/>
  <c r="O34" i="2"/>
  <c r="P34" i="2"/>
  <c r="R34" i="2" s="1"/>
  <c r="Q34" i="2"/>
  <c r="G35" i="2"/>
  <c r="H35" i="2" s="1"/>
  <c r="J35" i="2" s="1"/>
  <c r="I35" i="2"/>
  <c r="K35" i="2"/>
  <c r="L35" i="2" s="1"/>
  <c r="N35" i="2" s="1"/>
  <c r="M35" i="2"/>
  <c r="O35" i="2"/>
  <c r="P35" i="2"/>
  <c r="R35" i="2" s="1"/>
  <c r="Q35" i="2"/>
  <c r="G36" i="2"/>
  <c r="H36" i="2"/>
  <c r="J36" i="2" s="1"/>
  <c r="I36" i="2"/>
  <c r="K36" i="2"/>
  <c r="L36" i="2"/>
  <c r="N36" i="2" s="1"/>
  <c r="M36" i="2"/>
  <c r="O36" i="2"/>
  <c r="P36" i="2" s="1"/>
  <c r="R36" i="2" s="1"/>
  <c r="Q36" i="2"/>
  <c r="G37" i="2"/>
  <c r="H37" i="2" s="1"/>
  <c r="J37" i="2" s="1"/>
  <c r="I37" i="2"/>
  <c r="K37" i="2"/>
  <c r="L37" i="2" s="1"/>
  <c r="N37" i="2" s="1"/>
  <c r="M37" i="2"/>
  <c r="O37" i="2"/>
  <c r="P37" i="2" s="1"/>
  <c r="R37" i="2" s="1"/>
  <c r="Q37" i="2"/>
  <c r="G38" i="2"/>
  <c r="H38" i="2" s="1"/>
  <c r="J38" i="2" s="1"/>
  <c r="I38" i="2"/>
  <c r="K38" i="2"/>
  <c r="L38" i="2" s="1"/>
  <c r="N38" i="2" s="1"/>
  <c r="M38" i="2"/>
  <c r="O38" i="2"/>
  <c r="P38" i="2"/>
  <c r="R38" i="2" s="1"/>
  <c r="Q38" i="2"/>
  <c r="G39" i="2"/>
  <c r="H39" i="2"/>
  <c r="J39" i="2" s="1"/>
  <c r="I39" i="2"/>
  <c r="K39" i="2"/>
  <c r="L39" i="2"/>
  <c r="N39" i="2" s="1"/>
  <c r="M39" i="2"/>
  <c r="O39" i="2"/>
  <c r="P39" i="2" s="1"/>
  <c r="R39" i="2" s="1"/>
  <c r="Q39" i="2"/>
  <c r="G40" i="2"/>
  <c r="H40" i="2"/>
  <c r="J40" i="2" s="1"/>
  <c r="I40" i="2"/>
  <c r="K40" i="2"/>
  <c r="L40" i="2" s="1"/>
  <c r="N40" i="2" s="1"/>
  <c r="M40" i="2"/>
  <c r="O40" i="2"/>
  <c r="P40" i="2"/>
  <c r="R40" i="2" s="1"/>
  <c r="Q40" i="2"/>
  <c r="G41" i="2"/>
  <c r="H41" i="2"/>
  <c r="J41" i="2" s="1"/>
  <c r="I41" i="2"/>
  <c r="K41" i="2"/>
  <c r="L41" i="2"/>
  <c r="N41" i="2" s="1"/>
  <c r="M41" i="2"/>
  <c r="O41" i="2"/>
  <c r="P41" i="2" s="1"/>
  <c r="Q41" i="2"/>
  <c r="G42" i="2"/>
  <c r="K42" i="2"/>
  <c r="E33" i="2"/>
  <c r="E34" i="2"/>
  <c r="E35" i="2"/>
  <c r="E36" i="2"/>
  <c r="E37" i="2"/>
  <c r="E38" i="2"/>
  <c r="E39" i="2"/>
  <c r="E40" i="2"/>
  <c r="E41" i="2"/>
  <c r="E32" i="2"/>
  <c r="F13" i="4"/>
  <c r="H13" i="4"/>
  <c r="J13" i="4"/>
  <c r="D13" i="4"/>
  <c r="C12" i="2"/>
  <c r="C34" i="2" s="1"/>
  <c r="D34" i="2" s="1"/>
  <c r="F34" i="2" s="1"/>
  <c r="C13" i="2"/>
  <c r="C35" i="2" s="1"/>
  <c r="D35" i="2" s="1"/>
  <c r="F35" i="2" s="1"/>
  <c r="C14" i="2"/>
  <c r="C36" i="2" s="1"/>
  <c r="D36" i="2" s="1"/>
  <c r="F36" i="2" s="1"/>
  <c r="C15" i="2"/>
  <c r="C37" i="2" s="1"/>
  <c r="D37" i="2" s="1"/>
  <c r="F37" i="2" s="1"/>
  <c r="C16" i="2"/>
  <c r="C38" i="2" s="1"/>
  <c r="D38" i="2" s="1"/>
  <c r="F38" i="2" s="1"/>
  <c r="C17" i="2"/>
  <c r="C39" i="2" s="1"/>
  <c r="D39" i="2" s="1"/>
  <c r="F39" i="2" s="1"/>
  <c r="C18" i="2"/>
  <c r="C40" i="2" s="1"/>
  <c r="D40" i="2" s="1"/>
  <c r="F40" i="2" s="1"/>
  <c r="C19" i="2"/>
  <c r="C41" i="2" s="1"/>
  <c r="D41" i="2" s="1"/>
  <c r="F41" i="2" s="1"/>
  <c r="C11" i="2"/>
  <c r="C33" i="2" s="1"/>
  <c r="C10" i="2"/>
  <c r="C32" i="2" s="1"/>
  <c r="D32" i="2" s="1"/>
  <c r="F32" i="2" s="1"/>
  <c r="Q8" i="2"/>
  <c r="M8" i="2"/>
  <c r="I8" i="2"/>
  <c r="D3" i="2"/>
  <c r="D2" i="2"/>
  <c r="O42" i="2" l="1"/>
  <c r="L42" i="2"/>
  <c r="P42" i="2"/>
  <c r="E8" i="2"/>
  <c r="D33" i="2"/>
  <c r="C42" i="2"/>
  <c r="R41" i="2"/>
  <c r="N32" i="2"/>
  <c r="H42" i="2"/>
  <c r="J32" i="2"/>
  <c r="C20" i="2"/>
  <c r="F33" i="2" l="1"/>
  <c r="D42" i="2"/>
</calcChain>
</file>

<file path=xl/sharedStrings.xml><?xml version="1.0" encoding="utf-8"?>
<sst xmlns="http://schemas.openxmlformats.org/spreadsheetml/2006/main" count="73" uniqueCount="41">
  <si>
    <t>Élève</t>
  </si>
  <si>
    <t>Objectif</t>
  </si>
  <si>
    <t>O6</t>
  </si>
  <si>
    <t>CO6.1</t>
  </si>
  <si>
    <t>Elèves (Nbre)</t>
  </si>
  <si>
    <t>Sujet </t>
  </si>
  <si>
    <t>Nom</t>
  </si>
  <si>
    <t>INTITULÉ</t>
  </si>
  <si>
    <t>PONDERATION</t>
  </si>
  <si>
    <r>
      <rPr>
        <sz val="11"/>
        <color indexed="55"/>
        <rFont val="Calibri"/>
        <family val="2"/>
        <charset val="1"/>
      </rPr>
      <t>0</t>
    </r>
    <r>
      <rPr>
        <sz val="11"/>
        <color indexed="55"/>
        <rFont val="Calibri"/>
        <family val="2"/>
        <charset val="1"/>
      </rPr>
      <t xml:space="preserve"> Très Insuffisant - </t>
    </r>
    <r>
      <rPr>
        <sz val="11"/>
        <color indexed="55"/>
        <rFont val="Calibri"/>
        <family val="2"/>
        <charset val="1"/>
      </rPr>
      <t xml:space="preserve">1 </t>
    </r>
    <r>
      <rPr>
        <sz val="11"/>
        <color indexed="55"/>
        <rFont val="Calibri"/>
        <family val="2"/>
        <charset val="1"/>
      </rPr>
      <t xml:space="preserve">Insuffisant
</t>
    </r>
    <r>
      <rPr>
        <sz val="11"/>
        <color indexed="55"/>
        <rFont val="Calibri"/>
        <family val="2"/>
        <charset val="1"/>
      </rPr>
      <t>2</t>
    </r>
    <r>
      <rPr>
        <sz val="11"/>
        <color indexed="55"/>
        <rFont val="Calibri"/>
        <family val="2"/>
        <charset val="1"/>
      </rPr>
      <t xml:space="preserve"> Satisfaisant - </t>
    </r>
    <r>
      <rPr>
        <sz val="11"/>
        <color indexed="55"/>
        <rFont val="Calibri"/>
        <family val="2"/>
        <charset val="1"/>
      </rPr>
      <t>3</t>
    </r>
    <r>
      <rPr>
        <sz val="11"/>
        <color indexed="55"/>
        <rFont val="Calibri"/>
        <family val="2"/>
        <charset val="1"/>
      </rPr>
      <t xml:space="preserve"> Très satisfaisant</t>
    </r>
  </si>
  <si>
    <t xml:space="preserve"> /20</t>
  </si>
  <si>
    <t>Routeur CISCO</t>
  </si>
  <si>
    <t>Activités</t>
  </si>
  <si>
    <t>Caméra IP DLINK</t>
  </si>
  <si>
    <t>Caméra IP EDIMAX</t>
  </si>
  <si>
    <t>NAS</t>
  </si>
  <si>
    <t>Critère / Pondération</t>
  </si>
  <si>
    <t>Calculs</t>
  </si>
  <si>
    <t>Critère</t>
  </si>
  <si>
    <t>Présence</t>
  </si>
  <si>
    <t>Points</t>
  </si>
  <si>
    <t>Réussite</t>
  </si>
  <si>
    <t>Présentation du système</t>
  </si>
  <si>
    <t>Objectifs d'un routeur</t>
  </si>
  <si>
    <t>Intérêt d'une caméra IP</t>
  </si>
  <si>
    <t>Intérêt d'un NAS</t>
  </si>
  <si>
    <t>Explication adresse MAC/IP/Sous-Reseau</t>
  </si>
  <si>
    <t>Explication IP/MAC/Sous-Reseau</t>
  </si>
  <si>
    <t>Explication IP/MAC/Sous-Réseau</t>
  </si>
  <si>
    <t>Explication logiciel Wireshark</t>
  </si>
  <si>
    <t>Méthodes d'obtention des informations réseau</t>
  </si>
  <si>
    <t>Différences accès Privé/Public</t>
  </si>
  <si>
    <t>Commandes Windows (ex : ping)</t>
  </si>
  <si>
    <t>Connectivité Caméra IP (HTTP, Sans-fils)</t>
  </si>
  <si>
    <t>Méthodes d'obtentions des informations réseau</t>
  </si>
  <si>
    <t>Explication protocole ARP</t>
  </si>
  <si>
    <t>Définition d'un port de communication</t>
  </si>
  <si>
    <t>Support de présentation clair</t>
  </si>
  <si>
    <t>Discours clair et intelligible</t>
  </si>
  <si>
    <t>Réponses à questions claires et pertinentes</t>
  </si>
  <si>
    <t>Réponse aux questions pertinentes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</si>
</sst>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4"/>
      <color rgb="FF44546A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4"/>
      <color indexed="55"/>
      <name val="Calibri"/>
      <family val="2"/>
      <charset val="1"/>
    </font>
    <font>
      <b/>
      <sz val="12"/>
      <color indexed="55"/>
      <name val="Calibri"/>
      <family val="2"/>
      <charset val="1"/>
    </font>
    <font>
      <sz val="12"/>
      <color indexed="55"/>
      <name val="Calibri"/>
      <family val="2"/>
    </font>
    <font>
      <sz val="14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0" applyFont="1" applyBorder="1"/>
    <xf numFmtId="0" fontId="5" fillId="0" borderId="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/>
    <xf numFmtId="0" fontId="13" fillId="2" borderId="1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9" fontId="0" fillId="0" borderId="4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41" xfId="0" applyNumberFormat="1" applyBorder="1" applyAlignment="1">
      <alignment horizontal="center" vertical="center"/>
    </xf>
    <xf numFmtId="9" fontId="0" fillId="0" borderId="4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0" xfId="0" applyFill="1"/>
    <xf numFmtId="0" fontId="25" fillId="0" borderId="0" xfId="0" applyFont="1"/>
    <xf numFmtId="0" fontId="26" fillId="0" borderId="43" xfId="0" applyFont="1" applyBorder="1"/>
    <xf numFmtId="0" fontId="25" fillId="0" borderId="0" xfId="0" applyFont="1" applyFill="1" applyBorder="1"/>
    <xf numFmtId="0" fontId="25" fillId="3" borderId="50" xfId="0" applyFont="1" applyFill="1" applyBorder="1"/>
    <xf numFmtId="9" fontId="25" fillId="3" borderId="45" xfId="0" applyNumberFormat="1" applyFont="1" applyFill="1" applyBorder="1" applyAlignment="1">
      <alignment horizontal="center" vertical="center"/>
    </xf>
    <xf numFmtId="9" fontId="25" fillId="3" borderId="22" xfId="0" applyNumberFormat="1" applyFont="1" applyFill="1" applyBorder="1" applyAlignment="1">
      <alignment horizontal="center" vertical="center"/>
    </xf>
    <xf numFmtId="9" fontId="25" fillId="3" borderId="23" xfId="0" applyNumberFormat="1" applyFont="1" applyFill="1" applyBorder="1" applyAlignment="1">
      <alignment horizontal="center" vertical="center"/>
    </xf>
    <xf numFmtId="9" fontId="25" fillId="0" borderId="17" xfId="0" applyNumberFormat="1" applyFont="1" applyBorder="1"/>
    <xf numFmtId="9" fontId="25" fillId="0" borderId="0" xfId="0" applyNumberFormat="1" applyFont="1"/>
    <xf numFmtId="9" fontId="25" fillId="0" borderId="17" xfId="0" applyNumberFormat="1" applyFont="1" applyBorder="1" applyAlignment="1">
      <alignment horizontal="center" vertical="center"/>
    </xf>
    <xf numFmtId="0" fontId="27" fillId="4" borderId="0" xfId="0" applyFont="1" applyFill="1"/>
    <xf numFmtId="0" fontId="28" fillId="5" borderId="51" xfId="0" applyFont="1" applyFill="1" applyBorder="1"/>
    <xf numFmtId="9" fontId="28" fillId="5" borderId="41" xfId="0" applyNumberFormat="1" applyFont="1" applyFill="1" applyBorder="1" applyAlignment="1">
      <alignment horizontal="center"/>
    </xf>
    <xf numFmtId="0" fontId="28" fillId="5" borderId="52" xfId="0" applyFont="1" applyFill="1" applyBorder="1"/>
    <xf numFmtId="9" fontId="28" fillId="5" borderId="0" xfId="0" applyNumberFormat="1" applyFont="1" applyFill="1" applyAlignment="1">
      <alignment horizontal="center"/>
    </xf>
    <xf numFmtId="0" fontId="28" fillId="6" borderId="51" xfId="0" applyFont="1" applyFill="1" applyBorder="1"/>
    <xf numFmtId="9" fontId="28" fillId="6" borderId="41" xfId="0" applyNumberFormat="1" applyFont="1" applyFill="1" applyBorder="1" applyAlignment="1">
      <alignment horizontal="center"/>
    </xf>
    <xf numFmtId="0" fontId="28" fillId="6" borderId="52" xfId="0" applyFont="1" applyFill="1" applyBorder="1"/>
    <xf numFmtId="9" fontId="28" fillId="6" borderId="0" xfId="0" applyNumberFormat="1" applyFont="1" applyFill="1" applyAlignment="1">
      <alignment horizontal="center"/>
    </xf>
    <xf numFmtId="0" fontId="28" fillId="5" borderId="41" xfId="0" applyFont="1" applyFill="1" applyBorder="1" applyAlignment="1">
      <alignment horizontal="center"/>
    </xf>
    <xf numFmtId="0" fontId="21" fillId="0" borderId="20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2" fillId="4" borderId="0" xfId="0" applyFont="1" applyFill="1" applyAlignment="1">
      <alignment horizontal="left"/>
    </xf>
    <xf numFmtId="164" fontId="20" fillId="0" borderId="18" xfId="0" applyNumberFormat="1" applyFont="1" applyFill="1" applyBorder="1" applyAlignment="1">
      <alignment horizontal="right" vertical="center"/>
    </xf>
    <xf numFmtId="164" fontId="20" fillId="0" borderId="20" xfId="0" applyNumberFormat="1" applyFont="1" applyFill="1" applyBorder="1" applyAlignment="1">
      <alignment horizontal="right" vertical="center"/>
    </xf>
    <xf numFmtId="9" fontId="16" fillId="0" borderId="10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6" fillId="0" borderId="33" xfId="0" applyNumberFormat="1" applyFont="1" applyBorder="1" applyAlignment="1">
      <alignment horizontal="center" vertical="center"/>
    </xf>
    <xf numFmtId="9" fontId="16" fillId="0" borderId="34" xfId="0" applyNumberFormat="1" applyFont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9" fontId="16" fillId="0" borderId="37" xfId="0" applyNumberFormat="1" applyFont="1" applyBorder="1" applyAlignment="1">
      <alignment horizontal="center" vertical="center"/>
    </xf>
    <xf numFmtId="9" fontId="16" fillId="0" borderId="39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25" fillId="0" borderId="49" xfId="0" applyFont="1" applyBorder="1" applyAlignment="1">
      <alignment horizontal="center"/>
    </xf>
    <xf numFmtId="0" fontId="25" fillId="0" borderId="46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40" xfId="0" applyFont="1" applyBorder="1" applyAlignment="1">
      <alignment horizontal="left" vertical="center"/>
    </xf>
    <xf numFmtId="0" fontId="25" fillId="0" borderId="4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urs\01%20-%20Enseignement%20Janvier\02%20-%201STI2D\01%20-%20ETT\03%20-%20S&#233;quence%203%20-%20Enjeux%20Energ&#233;tiques\06%20-%20Investigation%20IV%20-%20Dossier%20+%20Pr&#233;sentation\Rendu%20&#233;l&#232;ves\Notes\Aubier-Magonty-Lagarde-Tourin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12-2016"/>
      <sheetName val="TT - CI"/>
      <sheetName val="TT - Savoirs"/>
      <sheetName val="TT - Compétences"/>
      <sheetName val="TT - Activité-Démarche"/>
      <sheetName val="SIN - CI"/>
      <sheetName val="SIN - Savoirs"/>
      <sheetName val="SIN - Compétences"/>
      <sheetName val="SIN - Activité-Démarche"/>
    </sheetNames>
    <sheetDataSet>
      <sheetData sheetId="0"/>
      <sheetData sheetId="1"/>
      <sheetData sheetId="2"/>
      <sheetData sheetId="3">
        <row r="2">
          <cell r="A2" t="str">
            <v>O1</v>
          </cell>
          <cell r="B2" t="str">
            <v>Caractériser des systèmes privilégiant un usage raisonné du point de vue développement durable</v>
          </cell>
        </row>
        <row r="3">
          <cell r="B3" t="str">
            <v>CO1.1</v>
          </cell>
          <cell r="C3" t="str">
            <v>Justifier les choix des matériaux, des structures d'un système et les énergies mises en oeuvre dans une approche de développement durable</v>
          </cell>
        </row>
        <row r="5">
          <cell r="B5" t="str">
            <v>CO1.2</v>
          </cell>
          <cell r="C5" t="str">
            <v>Justifier le choix d'une solution selon des contraintes d'ergonomie et d'effets sur la santé de l'homme et du vivant</v>
          </cell>
        </row>
        <row r="6">
          <cell r="A6" t="str">
            <v>O2</v>
          </cell>
          <cell r="B6" t="str">
            <v>Identifier les éléments permettant la limitation de l’Impact environnemental d’un système et de ses constituants</v>
          </cell>
        </row>
        <row r="7">
          <cell r="B7" t="str">
            <v>CO2.1</v>
          </cell>
          <cell r="C7" t="str">
            <v>Identifier les flux et la forme de l'énergie, caractériser ses transformations et/ou modulations 
et estimer l'efficacité énergétique globale d'un système</v>
          </cell>
        </row>
        <row r="10">
          <cell r="B10" t="str">
            <v>CO2.2</v>
          </cell>
          <cell r="C10" t="str">
            <v>Justifier les solutions constructives d'un système au regard des impacts environnementaux
 et économiques engendrés tout au long de son cycle de vie</v>
          </cell>
        </row>
        <row r="12">
          <cell r="A12" t="str">
            <v>O3</v>
          </cell>
          <cell r="B12" t="str">
            <v>Identifier les éléments influents du développement d’un système</v>
          </cell>
        </row>
        <row r="13">
          <cell r="B13" t="str">
            <v>CO3.1</v>
          </cell>
          <cell r="C13" t="str">
            <v>Décoder le cahier des charges fonctionnel d'un système</v>
          </cell>
        </row>
        <row r="14">
          <cell r="B14" t="str">
            <v>CO3.2</v>
          </cell>
          <cell r="C14" t="str">
            <v>Evaluer la compétitivité d'un système d'un point de vue technique et économique</v>
          </cell>
        </row>
        <row r="15">
          <cell r="A15" t="str">
            <v>O4</v>
          </cell>
          <cell r="B15" t="str">
            <v>Décoder l’organisation fonctionnelle, structurelle et logicielle d’un système</v>
          </cell>
        </row>
        <row r="16">
          <cell r="B16" t="str">
            <v>CO4.1</v>
          </cell>
          <cell r="C16" t="str">
            <v>Identifier et caractériser les fonctions et les constituants d'un système ainsi que ses entrées/sorties</v>
          </cell>
        </row>
        <row r="17">
          <cell r="B17" t="str">
            <v>CO4.2</v>
          </cell>
          <cell r="C17" t="str">
            <v>Identifier et caractériser l'agencement  matériel et/ou logiciel d'un système</v>
          </cell>
        </row>
        <row r="18">
          <cell r="B18" t="str">
            <v>CO4.3</v>
          </cell>
          <cell r="C18" t="str">
            <v>Identifier et caractériser le fonctionnement temporel d'un système</v>
          </cell>
        </row>
        <row r="19">
          <cell r="B19" t="str">
            <v>CO4.4</v>
          </cell>
          <cell r="C19" t="str">
            <v>Identifier et caractériser des solutions techniques relatives aux matériaux, à la structure,
 à l'énergie et aux informations (acquisition, traitement, transmission) d'un système</v>
          </cell>
        </row>
        <row r="20">
          <cell r="A20" t="str">
            <v>O5</v>
          </cell>
          <cell r="B20" t="str">
            <v>Utiliser un modèle de comportement pour prédire un fonctionnement ou valider une performance</v>
          </cell>
        </row>
        <row r="21">
          <cell r="B21" t="str">
            <v>CO5.1</v>
          </cell>
          <cell r="C21" t="str">
            <v>Expliquer des éléments d'une modélisation proposée relative au comportement de tout ou partie d'un système</v>
          </cell>
        </row>
        <row r="22">
          <cell r="B22" t="str">
            <v>CO5.2</v>
          </cell>
          <cell r="C22" t="str">
            <v>Identifier des variables internes et externes utiles à une modélisation, simuler et valider le comportement du modèle</v>
          </cell>
        </row>
        <row r="23">
          <cell r="B23" t="str">
            <v>CO5.3</v>
          </cell>
          <cell r="C23" t="str">
            <v>Evaluer un écart entre le comportement du réel et le comportement du modèle en fonction des paramètres proposés</v>
          </cell>
        </row>
        <row r="24">
          <cell r="A24" t="str">
            <v>O6</v>
          </cell>
          <cell r="B24" t="str">
            <v>Communiquer une idée, un principe ou une solution technique, un projet, y compris en langue étrangère</v>
          </cell>
        </row>
        <row r="25">
          <cell r="B25" t="str">
            <v>CO6.1</v>
          </cell>
          <cell r="C25" t="str">
            <v>Décrire une idée, un principe, une solution, un projet en utilisant des outils de représentation adaptés</v>
          </cell>
        </row>
        <row r="26">
          <cell r="B26" t="str">
            <v>CO6.2</v>
          </cell>
          <cell r="C26" t="str">
            <v>Décrire le fonctionnement et/ou l'exploitation d'un système en utilisant l'outil de description le plus pertinent</v>
          </cell>
        </row>
        <row r="27">
          <cell r="B27" t="str">
            <v>CO6.3</v>
          </cell>
          <cell r="C27" t="str">
            <v>Présenter et argumenter des démarches, des résultats, y compris dans une langue étrangère</v>
          </cell>
        </row>
        <row r="29">
          <cell r="A29" t="str">
            <v>O8s</v>
          </cell>
          <cell r="B29" t="str">
            <v>Valider des solutions techniques</v>
          </cell>
        </row>
        <row r="30">
          <cell r="B30" t="str">
            <v>CO8.0</v>
          </cell>
          <cell r="C30" t="str">
            <v>Justifier des éléments d'une simulation relative au comportement de tout ou partie d'un système et les écarts par rapport au réel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zoomScale="85" zoomScaleNormal="85" workbookViewId="0">
      <selection sqref="A1:XFD1"/>
    </sheetView>
  </sheetViews>
  <sheetFormatPr baseColWidth="10" defaultRowHeight="15" x14ac:dyDescent="0.25"/>
  <cols>
    <col min="1" max="1" width="11.42578125" customWidth="1"/>
    <col min="2" max="2" width="55" customWidth="1"/>
  </cols>
  <sheetData>
    <row r="1" spans="1:28" ht="29.2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2"/>
      <c r="O1" s="32"/>
      <c r="P1" s="32"/>
      <c r="Q1" s="32"/>
      <c r="R1" s="32"/>
      <c r="S1" s="32"/>
      <c r="T1" s="32"/>
      <c r="U1" s="63"/>
      <c r="V1" s="63"/>
      <c r="W1" s="63"/>
      <c r="X1" s="63"/>
      <c r="Y1" s="63"/>
      <c r="Z1" s="63"/>
      <c r="AA1" s="63"/>
      <c r="AB1" s="63"/>
    </row>
    <row r="2" spans="1:28" ht="18.75" x14ac:dyDescent="0.25">
      <c r="A2" s="30"/>
      <c r="B2" s="95" t="s">
        <v>1</v>
      </c>
      <c r="C2" s="6" t="s">
        <v>2</v>
      </c>
      <c r="D2" s="98" t="str">
        <f>VLOOKUP(C2,'[1]TT - Compétences'!A2:C31,2,FALSE)</f>
        <v>Communiquer une idée, un principe ou une solution technique, un projet, y compris en langue étrangère</v>
      </c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9"/>
      <c r="U2" s="63"/>
      <c r="V2" s="63"/>
      <c r="W2" s="63"/>
      <c r="X2" s="63"/>
      <c r="Y2" s="63"/>
      <c r="Z2" s="63"/>
      <c r="AA2" s="63"/>
      <c r="AB2" s="63"/>
    </row>
    <row r="3" spans="1:28" x14ac:dyDescent="0.25">
      <c r="A3" s="30"/>
      <c r="B3" s="96"/>
      <c r="C3" s="100" t="s">
        <v>3</v>
      </c>
      <c r="D3" s="102" t="str">
        <f>VLOOKUP(C3,'[1]TT - Compétences'!B3:C32,2,FALSE)</f>
        <v>Décrire une idée, un principe, une solution, un projet en utilisant des outils de représentation adaptés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63"/>
      <c r="V3" s="63"/>
      <c r="W3" s="63"/>
      <c r="X3" s="63"/>
      <c r="Y3" s="63"/>
      <c r="Z3" s="63"/>
      <c r="AA3" s="63"/>
      <c r="AB3" s="63"/>
    </row>
    <row r="4" spans="1:28" ht="15.75" thickBot="1" x14ac:dyDescent="0.3">
      <c r="A4" s="30"/>
      <c r="B4" s="97"/>
      <c r="C4" s="101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63"/>
      <c r="V4" s="63"/>
      <c r="W4" s="63"/>
      <c r="X4" s="63"/>
      <c r="Y4" s="63"/>
      <c r="Z4" s="63"/>
      <c r="AA4" s="63"/>
      <c r="AB4" s="63"/>
    </row>
    <row r="5" spans="1:28" ht="21.75" thickBot="1" x14ac:dyDescent="0.3">
      <c r="A5" s="30"/>
      <c r="B5" s="7" t="s">
        <v>4</v>
      </c>
      <c r="C5" s="106">
        <v>2</v>
      </c>
      <c r="D5" s="107"/>
      <c r="E5" s="108"/>
      <c r="F5" s="109"/>
      <c r="G5" s="109"/>
      <c r="H5" s="110"/>
      <c r="I5" s="108"/>
      <c r="J5" s="109"/>
      <c r="K5" s="109"/>
      <c r="L5" s="110"/>
      <c r="M5" s="108"/>
      <c r="N5" s="109"/>
      <c r="O5" s="109"/>
      <c r="P5" s="110"/>
      <c r="Q5" s="108"/>
      <c r="R5" s="109"/>
      <c r="S5" s="109"/>
      <c r="T5" s="110"/>
      <c r="U5" s="63"/>
      <c r="V5" s="63"/>
      <c r="W5" s="63"/>
      <c r="X5" s="63"/>
      <c r="Y5" s="63"/>
      <c r="Z5" s="63"/>
      <c r="AA5" s="63"/>
      <c r="AB5" s="63"/>
    </row>
    <row r="6" spans="1:28" ht="21.75" thickBot="1" x14ac:dyDescent="0.3">
      <c r="A6" s="30"/>
      <c r="B6" s="8" t="s">
        <v>5</v>
      </c>
      <c r="C6" s="82" t="s">
        <v>14</v>
      </c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63"/>
      <c r="V6" s="63"/>
      <c r="W6" s="63"/>
      <c r="X6" s="63"/>
      <c r="Y6" s="63"/>
      <c r="Z6" s="63"/>
      <c r="AA6" s="63"/>
      <c r="AB6" s="63"/>
    </row>
    <row r="7" spans="1:28" ht="29.25" thickBo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2"/>
      <c r="O7" s="32"/>
      <c r="P7" s="32"/>
      <c r="Q7" s="32"/>
      <c r="R7" s="32"/>
      <c r="S7" s="32"/>
      <c r="T7" s="32"/>
      <c r="U7" s="63"/>
      <c r="V7" s="63"/>
      <c r="W7" s="63"/>
      <c r="X7" s="63"/>
      <c r="Y7" s="63"/>
      <c r="Z7" s="63"/>
      <c r="AA7" s="63"/>
      <c r="AB7" s="63"/>
    </row>
    <row r="8" spans="1:28" ht="19.5" thickBot="1" x14ac:dyDescent="0.3">
      <c r="A8" s="31"/>
      <c r="B8" s="9"/>
      <c r="C8" s="83" t="s">
        <v>6</v>
      </c>
      <c r="D8" s="84"/>
      <c r="E8" s="85" t="str">
        <f>IF(E5="","",E5)</f>
        <v/>
      </c>
      <c r="F8" s="86"/>
      <c r="G8" s="86"/>
      <c r="H8" s="87"/>
      <c r="I8" s="85" t="str">
        <f>IF(I5="","",I5)</f>
        <v/>
      </c>
      <c r="J8" s="86"/>
      <c r="K8" s="86"/>
      <c r="L8" s="87"/>
      <c r="M8" s="85" t="str">
        <f>IF(M5="","",M5)</f>
        <v/>
      </c>
      <c r="N8" s="86"/>
      <c r="O8" s="86"/>
      <c r="P8" s="87"/>
      <c r="Q8" s="88" t="str">
        <f>IF(Q5="","",Q5)</f>
        <v/>
      </c>
      <c r="R8" s="89"/>
      <c r="S8" s="89"/>
      <c r="T8" s="90"/>
      <c r="U8" s="63"/>
      <c r="V8" s="63"/>
      <c r="W8" s="63"/>
      <c r="X8" s="63"/>
      <c r="Y8" s="63"/>
      <c r="Z8" s="63"/>
      <c r="AA8" s="63"/>
      <c r="AB8" s="63"/>
    </row>
    <row r="9" spans="1:28" ht="19.5" thickBot="1" x14ac:dyDescent="0.3">
      <c r="A9" s="30"/>
      <c r="B9" s="11" t="s">
        <v>7</v>
      </c>
      <c r="C9" s="91" t="s">
        <v>8</v>
      </c>
      <c r="D9" s="92"/>
      <c r="E9" s="12">
        <v>0</v>
      </c>
      <c r="F9" s="13">
        <v>1</v>
      </c>
      <c r="G9" s="13">
        <v>2</v>
      </c>
      <c r="H9" s="14">
        <v>3</v>
      </c>
      <c r="I9" s="12">
        <v>0</v>
      </c>
      <c r="J9" s="13">
        <v>1</v>
      </c>
      <c r="K9" s="13">
        <v>2</v>
      </c>
      <c r="L9" s="14">
        <v>3</v>
      </c>
      <c r="M9" s="12">
        <v>0</v>
      </c>
      <c r="N9" s="13">
        <v>1</v>
      </c>
      <c r="O9" s="13">
        <v>2</v>
      </c>
      <c r="P9" s="14">
        <v>3</v>
      </c>
      <c r="Q9" s="12">
        <v>0</v>
      </c>
      <c r="R9" s="13">
        <v>1</v>
      </c>
      <c r="S9" s="13">
        <v>2</v>
      </c>
      <c r="T9" s="14">
        <v>3</v>
      </c>
      <c r="U9" s="63"/>
      <c r="V9" s="63"/>
      <c r="W9" s="63"/>
      <c r="X9" s="63"/>
      <c r="Y9" s="63"/>
      <c r="Z9" s="63"/>
      <c r="AA9" s="63"/>
      <c r="AB9" s="63"/>
    </row>
    <row r="10" spans="1:28" ht="18.75" x14ac:dyDescent="0.25">
      <c r="A10" s="30"/>
      <c r="B10" s="15" t="str">
        <f>IF($C$6=baseActivite!$C$2,baseActivite!C3,IF($C$6=baseActivite!$E$2,baseActivite!E3,IF($C$6=baseActivite!$G$2,baseActivite!G3,IF($C$6=baseActivite!$I$2,baseActivite!I3,"Pas de sujet"))))</f>
        <v>Présentation du système</v>
      </c>
      <c r="C10" s="93">
        <f>IF($C$6=baseActivite!$C$2,baseActivite!D3,IF($C$6=baseActivite!$E$2,baseActivite!F3,IF($C$6=baseActivite!$G$2,baseActivite!H3,IF($C$6=baseActivite!$I$2,baseActivite!J3,0))))</f>
        <v>0.08</v>
      </c>
      <c r="D10" s="94"/>
      <c r="E10" s="33"/>
      <c r="F10" s="17"/>
      <c r="G10" s="17"/>
      <c r="H10" s="18"/>
      <c r="I10" s="16"/>
      <c r="J10" s="17"/>
      <c r="K10" s="17"/>
      <c r="L10" s="18"/>
      <c r="M10" s="16"/>
      <c r="N10" s="17"/>
      <c r="O10" s="17"/>
      <c r="P10" s="18"/>
      <c r="Q10" s="16"/>
      <c r="R10" s="17"/>
      <c r="S10" s="17"/>
      <c r="T10" s="18"/>
      <c r="U10" s="63"/>
      <c r="V10" s="63"/>
      <c r="W10" s="63"/>
      <c r="X10" s="63"/>
      <c r="Y10" s="63"/>
      <c r="Z10" s="63"/>
      <c r="AA10" s="63"/>
      <c r="AB10" s="63"/>
    </row>
    <row r="11" spans="1:28" ht="18.75" x14ac:dyDescent="0.25">
      <c r="A11" s="30"/>
      <c r="B11" s="15" t="str">
        <f>IF($C$6=baseActivite!$C$2,baseActivite!C4,IF($C$6=baseActivite!$E$2,baseActivite!E4,IF($C$6=baseActivite!$G$2,baseActivite!G4,IF($C$6=baseActivite!$I$2,baseActivite!I4,"Pas de sujet"))))</f>
        <v>Intérêt d'une caméra IP</v>
      </c>
      <c r="C11" s="78">
        <f>IF($C$6=baseActivite!$C$2,baseActivite!D4,IF($C$6=baseActivite!$E$2,baseActivite!F4,IF($C$6=baseActivite!$G$2,baseActivite!H4,IF($C$6=baseActivite!$I$2,baseActivite!J4,0))))</f>
        <v>0.1</v>
      </c>
      <c r="D11" s="79"/>
      <c r="E11" s="34"/>
      <c r="F11" s="20"/>
      <c r="G11" s="20"/>
      <c r="H11" s="21"/>
      <c r="I11" s="19"/>
      <c r="J11" s="20"/>
      <c r="K11" s="20"/>
      <c r="L11" s="21"/>
      <c r="M11" s="19"/>
      <c r="N11" s="20"/>
      <c r="O11" s="20"/>
      <c r="P11" s="21"/>
      <c r="Q11" s="19"/>
      <c r="R11" s="20"/>
      <c r="S11" s="20"/>
      <c r="T11" s="21"/>
      <c r="U11" s="63"/>
      <c r="V11" s="63"/>
      <c r="W11" s="63"/>
      <c r="X11" s="63"/>
      <c r="Y11" s="63"/>
      <c r="Z11" s="63"/>
      <c r="AA11" s="63"/>
      <c r="AB11" s="63"/>
    </row>
    <row r="12" spans="1:28" ht="18.75" x14ac:dyDescent="0.25">
      <c r="A12" s="30"/>
      <c r="B12" s="15" t="str">
        <f>IF($C$6=baseActivite!$C$2,baseActivite!C5,IF($C$6=baseActivite!$E$2,baseActivite!E5,IF($C$6=baseActivite!$G$2,baseActivite!G5,IF($C$6=baseActivite!$I$2,baseActivite!I5,"Pas de sujet"))))</f>
        <v>Explication IP/MAC/Sous-Reseau</v>
      </c>
      <c r="C12" s="78">
        <f>IF($C$6=baseActivite!$C$2,baseActivite!D5,IF($C$6=baseActivite!$E$2,baseActivite!F5,IF($C$6=baseActivite!$G$2,baseActivite!H5,IF($C$6=baseActivite!$I$2,baseActivite!J5,0))))</f>
        <v>0.15</v>
      </c>
      <c r="D12" s="79"/>
      <c r="E12" s="35"/>
      <c r="F12" s="23"/>
      <c r="G12" s="23"/>
      <c r="H12" s="24"/>
      <c r="I12" s="22"/>
      <c r="J12" s="23"/>
      <c r="K12" s="23"/>
      <c r="L12" s="24"/>
      <c r="M12" s="22"/>
      <c r="N12" s="23"/>
      <c r="O12" s="23"/>
      <c r="P12" s="24"/>
      <c r="Q12" s="22"/>
      <c r="R12" s="23"/>
      <c r="S12" s="23"/>
      <c r="T12" s="24"/>
      <c r="U12" s="63"/>
      <c r="V12" s="63"/>
      <c r="W12" s="63"/>
      <c r="X12" s="63"/>
      <c r="Y12" s="63"/>
      <c r="Z12" s="63"/>
      <c r="AA12" s="63"/>
      <c r="AB12" s="63"/>
    </row>
    <row r="13" spans="1:28" ht="18.75" x14ac:dyDescent="0.25">
      <c r="A13" s="30"/>
      <c r="B13" s="15" t="str">
        <f>IF($C$6=baseActivite!$C$2,baseActivite!C6,IF($C$6=baseActivite!$E$2,baseActivite!E6,IF($C$6=baseActivite!$G$2,baseActivite!G6,IF($C$6=baseActivite!$I$2,baseActivite!I6,"Pas de sujet"))))</f>
        <v>Méthodes d'obtention des informations réseau</v>
      </c>
      <c r="C13" s="78">
        <f>IF($C$6=baseActivite!$C$2,baseActivite!D6,IF($C$6=baseActivite!$E$2,baseActivite!F6,IF($C$6=baseActivite!$G$2,baseActivite!H6,IF($C$6=baseActivite!$I$2,baseActivite!J6,0))))</f>
        <v>0.15</v>
      </c>
      <c r="D13" s="79"/>
      <c r="E13" s="34"/>
      <c r="F13" s="20"/>
      <c r="G13" s="20"/>
      <c r="H13" s="21"/>
      <c r="I13" s="19"/>
      <c r="J13" s="20"/>
      <c r="K13" s="20"/>
      <c r="L13" s="21"/>
      <c r="M13" s="19"/>
      <c r="N13" s="20"/>
      <c r="O13" s="20"/>
      <c r="P13" s="21"/>
      <c r="Q13" s="19"/>
      <c r="R13" s="20"/>
      <c r="S13" s="20"/>
      <c r="T13" s="21"/>
      <c r="U13" s="63"/>
      <c r="V13" s="63"/>
      <c r="W13" s="63"/>
      <c r="X13" s="63"/>
      <c r="Y13" s="63"/>
      <c r="Z13" s="63"/>
      <c r="AA13" s="63"/>
      <c r="AB13" s="63"/>
    </row>
    <row r="14" spans="1:28" ht="18.75" x14ac:dyDescent="0.25">
      <c r="A14" s="30"/>
      <c r="B14" s="15" t="str">
        <f>IF($C$6=baseActivite!$C$2,baseActivite!C7,IF($C$6=baseActivite!$E$2,baseActivite!E7,IF($C$6=baseActivite!$G$2,baseActivite!G7,IF($C$6=baseActivite!$I$2,baseActivite!I7,"Pas de sujet"))))</f>
        <v>Connectivité Caméra IP (HTTP, Sans-fils)</v>
      </c>
      <c r="C14" s="78">
        <f>IF($C$6=baseActivite!$C$2,baseActivite!D7,IF($C$6=baseActivite!$E$2,baseActivite!F7,IF($C$6=baseActivite!$G$2,baseActivite!H7,IF($C$6=baseActivite!$I$2,baseActivite!J7,0))))</f>
        <v>0.1</v>
      </c>
      <c r="D14" s="79"/>
      <c r="E14" s="35"/>
      <c r="F14" s="23"/>
      <c r="G14" s="23"/>
      <c r="H14" s="24"/>
      <c r="I14" s="22"/>
      <c r="J14" s="23"/>
      <c r="K14" s="23"/>
      <c r="L14" s="24"/>
      <c r="M14" s="22"/>
      <c r="N14" s="23"/>
      <c r="O14" s="23"/>
      <c r="P14" s="24"/>
      <c r="Q14" s="22"/>
      <c r="R14" s="23"/>
      <c r="S14" s="23"/>
      <c r="T14" s="24"/>
      <c r="U14" s="63"/>
      <c r="V14" s="63"/>
      <c r="W14" s="63"/>
      <c r="X14" s="63"/>
      <c r="Y14" s="63"/>
      <c r="Z14" s="63"/>
      <c r="AA14" s="63"/>
      <c r="AB14" s="63"/>
    </row>
    <row r="15" spans="1:28" ht="18.75" x14ac:dyDescent="0.25">
      <c r="A15" s="30"/>
      <c r="B15" s="15" t="str">
        <f>IF($C$6=baseActivite!$C$2,baseActivite!C8,IF($C$6=baseActivite!$E$2,baseActivite!E8,IF($C$6=baseActivite!$G$2,baseActivite!G8,IF($C$6=baseActivite!$I$2,baseActivite!I8,"Pas de sujet"))))</f>
        <v>Définition d'un port de communication</v>
      </c>
      <c r="C15" s="78">
        <f>IF($C$6=baseActivite!$C$2,baseActivite!D8,IF($C$6=baseActivite!$E$2,baseActivite!F8,IF($C$6=baseActivite!$G$2,baseActivite!H8,IF($C$6=baseActivite!$I$2,baseActivite!J8,0))))</f>
        <v>0.1</v>
      </c>
      <c r="D15" s="79"/>
      <c r="E15" s="34"/>
      <c r="F15" s="20"/>
      <c r="G15" s="20"/>
      <c r="H15" s="21"/>
      <c r="I15" s="19"/>
      <c r="J15" s="20"/>
      <c r="K15" s="20"/>
      <c r="L15" s="21"/>
      <c r="M15" s="19"/>
      <c r="N15" s="20"/>
      <c r="O15" s="20"/>
      <c r="P15" s="21"/>
      <c r="Q15" s="19"/>
      <c r="R15" s="20"/>
      <c r="S15" s="20"/>
      <c r="T15" s="21"/>
      <c r="U15" s="63"/>
      <c r="V15" s="63"/>
      <c r="W15" s="63"/>
      <c r="X15" s="63"/>
      <c r="Y15" s="63"/>
      <c r="Z15" s="63"/>
      <c r="AA15" s="63"/>
      <c r="AB15" s="63"/>
    </row>
    <row r="16" spans="1:28" ht="18.75" x14ac:dyDescent="0.25">
      <c r="A16" s="30"/>
      <c r="B16" s="15" t="str">
        <f>IF($C$6=baseActivite!$C$2,baseActivite!C9,IF($C$6=baseActivite!$E$2,baseActivite!E9,IF($C$6=baseActivite!$G$2,baseActivite!G9,IF($C$6=baseActivite!$I$2,baseActivite!I9,"Pas de sujet"))))</f>
        <v>Support de présentation clair</v>
      </c>
      <c r="C16" s="78">
        <f>IF($C$6=baseActivite!$C$2,baseActivite!D9,IF($C$6=baseActivite!$E$2,baseActivite!F9,IF($C$6=baseActivite!$G$2,baseActivite!H9,IF($C$6=baseActivite!$I$2,baseActivite!J9,0))))</f>
        <v>0.12</v>
      </c>
      <c r="D16" s="79"/>
      <c r="E16" s="35"/>
      <c r="F16" s="23"/>
      <c r="G16" s="23"/>
      <c r="H16" s="24"/>
      <c r="I16" s="22"/>
      <c r="J16" s="23"/>
      <c r="K16" s="23"/>
      <c r="L16" s="24"/>
      <c r="M16" s="22"/>
      <c r="N16" s="23"/>
      <c r="O16" s="23"/>
      <c r="P16" s="24"/>
      <c r="Q16" s="22"/>
      <c r="R16" s="23"/>
      <c r="S16" s="23"/>
      <c r="T16" s="24"/>
      <c r="U16" s="63"/>
      <c r="V16" s="63"/>
      <c r="W16" s="63"/>
      <c r="X16" s="63"/>
      <c r="Y16" s="63"/>
      <c r="Z16" s="63"/>
      <c r="AA16" s="63"/>
      <c r="AB16" s="63"/>
    </row>
    <row r="17" spans="1:28" ht="18.75" x14ac:dyDescent="0.25">
      <c r="A17" s="30"/>
      <c r="B17" s="15" t="str">
        <f>IF($C$6=baseActivite!$C$2,baseActivite!C10,IF($C$6=baseActivite!$E$2,baseActivite!E10,IF($C$6=baseActivite!$G$2,baseActivite!G10,IF($C$6=baseActivite!$I$2,baseActivite!I10,"Pas de sujet"))))</f>
        <v>Discours clair et intelligible</v>
      </c>
      <c r="C17" s="78">
        <f>IF($C$6=baseActivite!$C$2,baseActivite!D10,IF($C$6=baseActivite!$E$2,baseActivite!F10,IF($C$6=baseActivite!$G$2,baseActivite!H10,IF($C$6=baseActivite!$I$2,baseActivite!J10,0))))</f>
        <v>0.12</v>
      </c>
      <c r="D17" s="79"/>
      <c r="E17" s="34"/>
      <c r="F17" s="20"/>
      <c r="G17" s="20"/>
      <c r="H17" s="21"/>
      <c r="I17" s="19"/>
      <c r="J17" s="20"/>
      <c r="K17" s="20"/>
      <c r="L17" s="21"/>
      <c r="M17" s="19"/>
      <c r="N17" s="20"/>
      <c r="O17" s="20"/>
      <c r="P17" s="21"/>
      <c r="Q17" s="19"/>
      <c r="R17" s="20"/>
      <c r="S17" s="20"/>
      <c r="T17" s="21"/>
      <c r="U17" s="63"/>
      <c r="V17" s="63"/>
      <c r="W17" s="63"/>
      <c r="X17" s="63"/>
      <c r="Y17" s="63"/>
      <c r="Z17" s="63"/>
      <c r="AA17" s="63"/>
      <c r="AB17" s="63"/>
    </row>
    <row r="18" spans="1:28" ht="18.75" x14ac:dyDescent="0.25">
      <c r="A18" s="30"/>
      <c r="B18" s="15" t="str">
        <f>IF($C$6=baseActivite!$C$2,baseActivite!C11,IF($C$6=baseActivite!$E$2,baseActivite!E11,IF($C$6=baseActivite!$G$2,baseActivite!G11,IF($C$6=baseActivite!$I$2,baseActivite!I11,"Pas de sujet"))))</f>
        <v>Réponses à questions claires et pertinentes</v>
      </c>
      <c r="C18" s="78">
        <f>IF($C$6=baseActivite!$C$2,baseActivite!D11,IF($C$6=baseActivite!$E$2,baseActivite!F11,IF($C$6=baseActivite!$G$2,baseActivite!H11,IF($C$6=baseActivite!$I$2,baseActivite!J11,0))))</f>
        <v>0.08</v>
      </c>
      <c r="D18" s="79"/>
      <c r="E18" s="35"/>
      <c r="F18" s="23"/>
      <c r="G18" s="23"/>
      <c r="H18" s="24"/>
      <c r="I18" s="22"/>
      <c r="J18" s="23"/>
      <c r="K18" s="23"/>
      <c r="L18" s="24"/>
      <c r="M18" s="22"/>
      <c r="N18" s="23"/>
      <c r="O18" s="23"/>
      <c r="P18" s="24"/>
      <c r="Q18" s="22"/>
      <c r="R18" s="23"/>
      <c r="S18" s="23"/>
      <c r="T18" s="24"/>
      <c r="U18" s="63"/>
      <c r="V18" s="63"/>
      <c r="W18" s="63"/>
      <c r="X18" s="63"/>
      <c r="Y18" s="63"/>
      <c r="Z18" s="63"/>
      <c r="AA18" s="63"/>
      <c r="AB18" s="63"/>
    </row>
    <row r="19" spans="1:28" ht="19.5" thickBot="1" x14ac:dyDescent="0.3">
      <c r="A19" s="30"/>
      <c r="B19" s="15">
        <f>IF($C$6=baseActivite!$C$2,baseActivite!C12,IF($C$6=baseActivite!$E$2,baseActivite!E12,IF($C$6=baseActivite!$G$2,baseActivite!G12,IF($C$6=baseActivite!$I$2,baseActivite!I12,"Pas de sujet"))))</f>
        <v>0</v>
      </c>
      <c r="C19" s="80">
        <f>IF($C$6=baseActivite!$C$2,baseActivite!D12,IF($C$6=baseActivite!$E$2,baseActivite!F12,IF($C$6=baseActivite!$G$2,baseActivite!H12,IF($C$6=baseActivite!$I$2,baseActivite!J12,0))))</f>
        <v>0</v>
      </c>
      <c r="D19" s="81"/>
      <c r="E19" s="36"/>
      <c r="F19" s="26"/>
      <c r="G19" s="26"/>
      <c r="H19" s="27"/>
      <c r="I19" s="25"/>
      <c r="J19" s="26"/>
      <c r="K19" s="26"/>
      <c r="L19" s="27"/>
      <c r="M19" s="25"/>
      <c r="N19" s="26"/>
      <c r="O19" s="26"/>
      <c r="P19" s="27"/>
      <c r="Q19" s="25"/>
      <c r="R19" s="26"/>
      <c r="S19" s="26"/>
      <c r="T19" s="27"/>
      <c r="U19" s="63"/>
      <c r="V19" s="63"/>
      <c r="W19" s="63"/>
      <c r="X19" s="63"/>
      <c r="Y19" s="63"/>
      <c r="Z19" s="63"/>
      <c r="AA19" s="63"/>
      <c r="AB19" s="63"/>
    </row>
    <row r="20" spans="1:28" ht="30.75" thickBot="1" x14ac:dyDescent="0.3">
      <c r="A20" s="30"/>
      <c r="B20" s="28" t="s">
        <v>9</v>
      </c>
      <c r="C20" s="29">
        <f>SUM(C10:D19)</f>
        <v>0.99999999999999989</v>
      </c>
      <c r="D20" s="10"/>
      <c r="E20" s="76" t="str">
        <f>IF(E5="","",IF(C42&lt;&gt;1,"",D42))</f>
        <v/>
      </c>
      <c r="F20" s="77"/>
      <c r="G20" s="73" t="s">
        <v>10</v>
      </c>
      <c r="H20" s="74"/>
      <c r="I20" s="76" t="str">
        <f>IF(I5="","",IF(G42&lt;&gt;1,"",H42))</f>
        <v/>
      </c>
      <c r="J20" s="77"/>
      <c r="K20" s="73" t="s">
        <v>10</v>
      </c>
      <c r="L20" s="74"/>
      <c r="M20" s="76" t="str">
        <f>IF(M5="","",IF(K42&lt;&gt;1,"",L42))</f>
        <v/>
      </c>
      <c r="N20" s="77"/>
      <c r="O20" s="73" t="s">
        <v>10</v>
      </c>
      <c r="P20" s="74"/>
      <c r="Q20" s="76" t="str">
        <f>IF(Q5="","",IF(O42&lt;&gt;1,"",P42))</f>
        <v/>
      </c>
      <c r="R20" s="77"/>
      <c r="S20" s="73" t="s">
        <v>10</v>
      </c>
      <c r="T20" s="74"/>
      <c r="U20" s="63"/>
      <c r="V20" s="63"/>
      <c r="W20" s="63"/>
      <c r="X20" s="63"/>
      <c r="Y20" s="63"/>
      <c r="Z20" s="63"/>
      <c r="AA20" s="63"/>
      <c r="AB20" s="63"/>
    </row>
    <row r="21" spans="1:28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63"/>
      <c r="V21" s="63"/>
      <c r="W21" s="63"/>
      <c r="X21" s="63"/>
      <c r="Y21" s="63"/>
      <c r="Z21" s="63"/>
      <c r="AA21" s="63"/>
      <c r="AB21" s="63"/>
    </row>
    <row r="22" spans="1:28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63"/>
      <c r="V22" s="63"/>
      <c r="W22" s="63"/>
      <c r="X22" s="63"/>
      <c r="Y22" s="63"/>
      <c r="Z22" s="63"/>
      <c r="AA22" s="63"/>
      <c r="AB22" s="63"/>
    </row>
    <row r="23" spans="1:28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63"/>
      <c r="V23" s="63"/>
      <c r="W23" s="63"/>
      <c r="X23" s="63"/>
      <c r="Y23" s="63"/>
      <c r="Z23" s="63"/>
      <c r="AA23" s="63"/>
      <c r="AB23" s="63"/>
    </row>
    <row r="24" spans="1:28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63"/>
      <c r="V24" s="63"/>
      <c r="W24" s="63"/>
      <c r="X24" s="63"/>
      <c r="Y24" s="63"/>
      <c r="Z24" s="63"/>
      <c r="AA24" s="63"/>
      <c r="AB24" s="63"/>
    </row>
    <row r="25" spans="1:28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63"/>
      <c r="V25" s="63"/>
      <c r="W25" s="63"/>
      <c r="X25" s="63"/>
      <c r="Y25" s="63"/>
      <c r="Z25" s="63"/>
      <c r="AA25" s="63"/>
      <c r="AB25" s="63"/>
    </row>
    <row r="26" spans="1:28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63"/>
      <c r="V26" s="63"/>
      <c r="W26" s="63"/>
      <c r="X26" s="63"/>
      <c r="Y26" s="63"/>
      <c r="Z26" s="63"/>
      <c r="AA26" s="63"/>
      <c r="AB26" s="63"/>
    </row>
    <row r="27" spans="1:28" x14ac:dyDescent="0.2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63"/>
      <c r="V27" s="63"/>
      <c r="W27" s="63"/>
      <c r="X27" s="63"/>
      <c r="Y27" s="63"/>
      <c r="Z27" s="63"/>
      <c r="AA27" s="63"/>
      <c r="AB27" s="63"/>
    </row>
    <row r="28" spans="1:28" x14ac:dyDescent="0.2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63"/>
      <c r="V28" s="63"/>
      <c r="W28" s="63"/>
      <c r="X28" s="63"/>
      <c r="Y28" s="63"/>
      <c r="Z28" s="63"/>
      <c r="AA28" s="63"/>
      <c r="AB28" s="63"/>
    </row>
    <row r="29" spans="1:28" x14ac:dyDescent="0.25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63"/>
      <c r="V29" s="63"/>
      <c r="W29" s="63"/>
      <c r="X29" s="63"/>
      <c r="Y29" s="63"/>
      <c r="Z29" s="63"/>
      <c r="AA29" s="63"/>
      <c r="AB29" s="63"/>
    </row>
    <row r="30" spans="1:28" ht="16.5" thickBot="1" x14ac:dyDescent="0.3">
      <c r="A30" s="52"/>
      <c r="B30" s="52"/>
      <c r="C30" s="75" t="s">
        <v>17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63"/>
      <c r="V30" s="63"/>
      <c r="W30" s="63"/>
      <c r="X30" s="63"/>
      <c r="Y30" s="63"/>
      <c r="Z30" s="63"/>
      <c r="AA30" s="63"/>
      <c r="AB30" s="63"/>
    </row>
    <row r="31" spans="1:28" ht="15.75" x14ac:dyDescent="0.25">
      <c r="C31" s="39" t="s">
        <v>18</v>
      </c>
      <c r="D31" s="40" t="s">
        <v>20</v>
      </c>
      <c r="E31" s="40" t="s">
        <v>19</v>
      </c>
      <c r="F31" s="40" t="s">
        <v>21</v>
      </c>
      <c r="G31" s="39" t="s">
        <v>18</v>
      </c>
      <c r="H31" s="40" t="s">
        <v>20</v>
      </c>
      <c r="I31" s="40" t="s">
        <v>19</v>
      </c>
      <c r="J31" s="41" t="s">
        <v>21</v>
      </c>
      <c r="K31" s="40" t="s">
        <v>18</v>
      </c>
      <c r="L31" s="40" t="s">
        <v>20</v>
      </c>
      <c r="M31" s="40" t="s">
        <v>19</v>
      </c>
      <c r="N31" s="40" t="s">
        <v>21</v>
      </c>
      <c r="O31" s="39" t="s">
        <v>18</v>
      </c>
      <c r="P31" s="40" t="s">
        <v>20</v>
      </c>
      <c r="Q31" s="40" t="s">
        <v>19</v>
      </c>
      <c r="R31" s="41" t="s">
        <v>21</v>
      </c>
      <c r="S31" s="37"/>
      <c r="T31" s="37"/>
      <c r="U31" s="63"/>
      <c r="V31" s="63"/>
      <c r="W31" s="63"/>
      <c r="X31" s="63"/>
      <c r="Y31" s="63"/>
      <c r="Z31" s="63"/>
      <c r="AA31" s="63"/>
      <c r="AB31" s="63"/>
    </row>
    <row r="32" spans="1:28" x14ac:dyDescent="0.25">
      <c r="C32" s="42">
        <f>C10</f>
        <v>0.08</v>
      </c>
      <c r="D32" s="43">
        <f t="shared" ref="D32:D41" si="0">(IF(F10&lt;&gt;"",1/3,0)+IF(G10&lt;&gt;"",2/3,0)+IF(H10&lt;&gt;"",1,0))*C32*20</f>
        <v>0</v>
      </c>
      <c r="E32" s="43">
        <f t="shared" ref="E32:E41" si="1">IF(E10&lt;&gt;"",1,0)+IF(F10&lt;&gt;"",1,0)+IF(G10&lt;&gt;"",1,0)+IF(H10&lt;&gt;"",1,0)</f>
        <v>0</v>
      </c>
      <c r="F32" s="44">
        <f t="shared" ref="F32:F41" si="2">IF(E10&lt;&gt;"",0.02,(D32/(C32*20)))</f>
        <v>0</v>
      </c>
      <c r="G32" s="42">
        <f t="shared" ref="G32:O41" si="3">G10</f>
        <v>0</v>
      </c>
      <c r="H32" s="43">
        <f t="shared" ref="H32:H41" si="4">(IF(J10&lt;&gt;"",1/3,0)+IF(K10&lt;&gt;"",2/3,0)+IF(L10&lt;&gt;"",1,0))*G32*20</f>
        <v>0</v>
      </c>
      <c r="I32" s="43">
        <f t="shared" ref="I32:I41" si="5">IF(I10&lt;&gt;"",1,0)+IF(J10&lt;&gt;"",1,0)+IF(K10&lt;&gt;"",1,0)+IF(L10&lt;&gt;"",1,0)</f>
        <v>0</v>
      </c>
      <c r="J32" s="45" t="e">
        <f t="shared" ref="J32:J41" si="6">IF(I10&lt;&gt;"",0.02,(H32/(G32*20)))</f>
        <v>#DIV/0!</v>
      </c>
      <c r="K32" s="44">
        <f t="shared" ref="K32" si="7">K10</f>
        <v>0</v>
      </c>
      <c r="L32" s="43">
        <f t="shared" ref="L32:L41" si="8">(IF(N10&lt;&gt;"",1/3,0)+IF(O10&lt;&gt;"",2/3,0)+IF(P10&lt;&gt;"",1,0))*K32*20</f>
        <v>0</v>
      </c>
      <c r="M32" s="43">
        <f t="shared" ref="M32:M41" si="9">IF(M10&lt;&gt;"",1,0)+IF(N10&lt;&gt;"",1,0)+IF(O10&lt;&gt;"",1,0)+IF(P10&lt;&gt;"",1,0)</f>
        <v>0</v>
      </c>
      <c r="N32" s="44" t="e">
        <f t="shared" ref="N32:N41" si="10">IF(M10&lt;&gt;"",0.02,(L32/(K32*20)))</f>
        <v>#DIV/0!</v>
      </c>
      <c r="O32" s="42">
        <f t="shared" ref="O32" si="11">O10</f>
        <v>0</v>
      </c>
      <c r="P32" s="43">
        <f t="shared" ref="P32:P41" si="12">(IF(R10&lt;&gt;"",1/3,0)+IF(S10&lt;&gt;"",2/3,0)+IF(T10&lt;&gt;"",1,0))*O32*20</f>
        <v>0</v>
      </c>
      <c r="Q32" s="43">
        <f t="shared" ref="Q32:Q41" si="13">IF(Q10&lt;&gt;"",1,0)+IF(R10&lt;&gt;"",1,0)+IF(S10&lt;&gt;"",1,0)+IF(T10&lt;&gt;"",1,0)</f>
        <v>0</v>
      </c>
      <c r="R32" s="45" t="e">
        <f t="shared" ref="R32:R41" si="14">IF(Q10&lt;&gt;"",0.02,(P32/(O32*20)))</f>
        <v>#DIV/0!</v>
      </c>
      <c r="U32" s="63"/>
      <c r="V32" s="63"/>
      <c r="W32" s="63"/>
      <c r="X32" s="63"/>
      <c r="Y32" s="63"/>
      <c r="Z32" s="63"/>
      <c r="AA32" s="63"/>
      <c r="AB32" s="63"/>
    </row>
    <row r="33" spans="3:28" x14ac:dyDescent="0.25">
      <c r="C33" s="42">
        <f t="shared" ref="C33:C41" si="15">C11</f>
        <v>0.1</v>
      </c>
      <c r="D33" s="43">
        <f t="shared" si="0"/>
        <v>0</v>
      </c>
      <c r="E33" s="43">
        <f t="shared" si="1"/>
        <v>0</v>
      </c>
      <c r="F33" s="44">
        <f t="shared" si="2"/>
        <v>0</v>
      </c>
      <c r="G33" s="42">
        <f t="shared" si="3"/>
        <v>0</v>
      </c>
      <c r="H33" s="43">
        <f t="shared" si="4"/>
        <v>0</v>
      </c>
      <c r="I33" s="43">
        <f t="shared" si="5"/>
        <v>0</v>
      </c>
      <c r="J33" s="45" t="e">
        <f t="shared" si="6"/>
        <v>#DIV/0!</v>
      </c>
      <c r="K33" s="44">
        <f t="shared" si="3"/>
        <v>0</v>
      </c>
      <c r="L33" s="43">
        <f t="shared" si="8"/>
        <v>0</v>
      </c>
      <c r="M33" s="43">
        <f t="shared" si="9"/>
        <v>0</v>
      </c>
      <c r="N33" s="44" t="e">
        <f t="shared" si="10"/>
        <v>#DIV/0!</v>
      </c>
      <c r="O33" s="42">
        <f t="shared" si="3"/>
        <v>0</v>
      </c>
      <c r="P33" s="43">
        <f t="shared" si="12"/>
        <v>0</v>
      </c>
      <c r="Q33" s="43">
        <f t="shared" si="13"/>
        <v>0</v>
      </c>
      <c r="R33" s="45" t="e">
        <f t="shared" si="14"/>
        <v>#DIV/0!</v>
      </c>
      <c r="U33" s="63"/>
      <c r="V33" s="63"/>
      <c r="W33" s="63"/>
      <c r="X33" s="63"/>
      <c r="Y33" s="63"/>
      <c r="Z33" s="63"/>
      <c r="AA33" s="63"/>
      <c r="AB33" s="63"/>
    </row>
    <row r="34" spans="3:28" x14ac:dyDescent="0.25">
      <c r="C34" s="42">
        <f t="shared" si="15"/>
        <v>0.15</v>
      </c>
      <c r="D34" s="43">
        <f t="shared" si="0"/>
        <v>0</v>
      </c>
      <c r="E34" s="43">
        <f t="shared" si="1"/>
        <v>0</v>
      </c>
      <c r="F34" s="44">
        <f t="shared" si="2"/>
        <v>0</v>
      </c>
      <c r="G34" s="42">
        <f t="shared" si="3"/>
        <v>0</v>
      </c>
      <c r="H34" s="43">
        <f t="shared" si="4"/>
        <v>0</v>
      </c>
      <c r="I34" s="43">
        <f t="shared" si="5"/>
        <v>0</v>
      </c>
      <c r="J34" s="45" t="e">
        <f t="shared" si="6"/>
        <v>#DIV/0!</v>
      </c>
      <c r="K34" s="44">
        <f t="shared" si="3"/>
        <v>0</v>
      </c>
      <c r="L34" s="43">
        <f t="shared" si="8"/>
        <v>0</v>
      </c>
      <c r="M34" s="43">
        <f t="shared" si="9"/>
        <v>0</v>
      </c>
      <c r="N34" s="44" t="e">
        <f t="shared" si="10"/>
        <v>#DIV/0!</v>
      </c>
      <c r="O34" s="42">
        <f t="shared" si="3"/>
        <v>0</v>
      </c>
      <c r="P34" s="43">
        <f t="shared" si="12"/>
        <v>0</v>
      </c>
      <c r="Q34" s="43">
        <f t="shared" si="13"/>
        <v>0</v>
      </c>
      <c r="R34" s="45" t="e">
        <f t="shared" si="14"/>
        <v>#DIV/0!</v>
      </c>
      <c r="U34" s="63"/>
      <c r="V34" s="63"/>
      <c r="W34" s="63"/>
      <c r="X34" s="63"/>
      <c r="Y34" s="63"/>
      <c r="Z34" s="63"/>
      <c r="AA34" s="63"/>
      <c r="AB34" s="63"/>
    </row>
    <row r="35" spans="3:28" x14ac:dyDescent="0.25">
      <c r="C35" s="42">
        <f t="shared" si="15"/>
        <v>0.15</v>
      </c>
      <c r="D35" s="43">
        <f t="shared" si="0"/>
        <v>0</v>
      </c>
      <c r="E35" s="43">
        <f t="shared" si="1"/>
        <v>0</v>
      </c>
      <c r="F35" s="44">
        <f t="shared" si="2"/>
        <v>0</v>
      </c>
      <c r="G35" s="42">
        <f t="shared" si="3"/>
        <v>0</v>
      </c>
      <c r="H35" s="43">
        <f t="shared" si="4"/>
        <v>0</v>
      </c>
      <c r="I35" s="43">
        <f t="shared" si="5"/>
        <v>0</v>
      </c>
      <c r="J35" s="45" t="e">
        <f t="shared" si="6"/>
        <v>#DIV/0!</v>
      </c>
      <c r="K35" s="44">
        <f t="shared" si="3"/>
        <v>0</v>
      </c>
      <c r="L35" s="43">
        <f t="shared" si="8"/>
        <v>0</v>
      </c>
      <c r="M35" s="43">
        <f t="shared" si="9"/>
        <v>0</v>
      </c>
      <c r="N35" s="44" t="e">
        <f t="shared" si="10"/>
        <v>#DIV/0!</v>
      </c>
      <c r="O35" s="42">
        <f t="shared" si="3"/>
        <v>0</v>
      </c>
      <c r="P35" s="43">
        <f t="shared" si="12"/>
        <v>0</v>
      </c>
      <c r="Q35" s="43">
        <f t="shared" si="13"/>
        <v>0</v>
      </c>
      <c r="R35" s="45" t="e">
        <f t="shared" si="14"/>
        <v>#DIV/0!</v>
      </c>
      <c r="U35" s="63"/>
      <c r="V35" s="63"/>
      <c r="W35" s="63"/>
      <c r="X35" s="63"/>
      <c r="Y35" s="63"/>
      <c r="Z35" s="63"/>
      <c r="AA35" s="63"/>
      <c r="AB35" s="63"/>
    </row>
    <row r="36" spans="3:28" x14ac:dyDescent="0.25">
      <c r="C36" s="42">
        <f t="shared" si="15"/>
        <v>0.1</v>
      </c>
      <c r="D36" s="43">
        <f t="shared" si="0"/>
        <v>0</v>
      </c>
      <c r="E36" s="43">
        <f t="shared" si="1"/>
        <v>0</v>
      </c>
      <c r="F36" s="44">
        <f t="shared" si="2"/>
        <v>0</v>
      </c>
      <c r="G36" s="42">
        <f t="shared" si="3"/>
        <v>0</v>
      </c>
      <c r="H36" s="43">
        <f t="shared" si="4"/>
        <v>0</v>
      </c>
      <c r="I36" s="43">
        <f t="shared" si="5"/>
        <v>0</v>
      </c>
      <c r="J36" s="45" t="e">
        <f t="shared" si="6"/>
        <v>#DIV/0!</v>
      </c>
      <c r="K36" s="44">
        <f t="shared" si="3"/>
        <v>0</v>
      </c>
      <c r="L36" s="43">
        <f t="shared" si="8"/>
        <v>0</v>
      </c>
      <c r="M36" s="43">
        <f t="shared" si="9"/>
        <v>0</v>
      </c>
      <c r="N36" s="44" t="e">
        <f t="shared" si="10"/>
        <v>#DIV/0!</v>
      </c>
      <c r="O36" s="42">
        <f t="shared" si="3"/>
        <v>0</v>
      </c>
      <c r="P36" s="43">
        <f t="shared" si="12"/>
        <v>0</v>
      </c>
      <c r="Q36" s="43">
        <f t="shared" si="13"/>
        <v>0</v>
      </c>
      <c r="R36" s="45" t="e">
        <f t="shared" si="14"/>
        <v>#DIV/0!</v>
      </c>
      <c r="U36" s="63"/>
      <c r="V36" s="63"/>
      <c r="W36" s="63"/>
      <c r="X36" s="63"/>
      <c r="Y36" s="63"/>
      <c r="Z36" s="63"/>
      <c r="AA36" s="63"/>
      <c r="AB36" s="63"/>
    </row>
    <row r="37" spans="3:28" x14ac:dyDescent="0.25">
      <c r="C37" s="42">
        <f t="shared" si="15"/>
        <v>0.1</v>
      </c>
      <c r="D37" s="43">
        <f t="shared" si="0"/>
        <v>0</v>
      </c>
      <c r="E37" s="43">
        <f t="shared" si="1"/>
        <v>0</v>
      </c>
      <c r="F37" s="44">
        <f t="shared" si="2"/>
        <v>0</v>
      </c>
      <c r="G37" s="42">
        <f t="shared" si="3"/>
        <v>0</v>
      </c>
      <c r="H37" s="43">
        <f t="shared" si="4"/>
        <v>0</v>
      </c>
      <c r="I37" s="43">
        <f t="shared" si="5"/>
        <v>0</v>
      </c>
      <c r="J37" s="45" t="e">
        <f t="shared" si="6"/>
        <v>#DIV/0!</v>
      </c>
      <c r="K37" s="44">
        <f t="shared" si="3"/>
        <v>0</v>
      </c>
      <c r="L37" s="43">
        <f t="shared" si="8"/>
        <v>0</v>
      </c>
      <c r="M37" s="43">
        <f t="shared" si="9"/>
        <v>0</v>
      </c>
      <c r="N37" s="44" t="e">
        <f t="shared" si="10"/>
        <v>#DIV/0!</v>
      </c>
      <c r="O37" s="42">
        <f t="shared" si="3"/>
        <v>0</v>
      </c>
      <c r="P37" s="43">
        <f t="shared" si="12"/>
        <v>0</v>
      </c>
      <c r="Q37" s="43">
        <f t="shared" si="13"/>
        <v>0</v>
      </c>
      <c r="R37" s="45" t="e">
        <f t="shared" si="14"/>
        <v>#DIV/0!</v>
      </c>
    </row>
    <row r="38" spans="3:28" x14ac:dyDescent="0.25">
      <c r="C38" s="42">
        <f t="shared" si="15"/>
        <v>0.12</v>
      </c>
      <c r="D38" s="43">
        <f t="shared" si="0"/>
        <v>0</v>
      </c>
      <c r="E38" s="43">
        <f t="shared" si="1"/>
        <v>0</v>
      </c>
      <c r="F38" s="44">
        <f t="shared" si="2"/>
        <v>0</v>
      </c>
      <c r="G38" s="42">
        <f t="shared" si="3"/>
        <v>0</v>
      </c>
      <c r="H38" s="43">
        <f t="shared" si="4"/>
        <v>0</v>
      </c>
      <c r="I38" s="43">
        <f t="shared" si="5"/>
        <v>0</v>
      </c>
      <c r="J38" s="45" t="e">
        <f t="shared" si="6"/>
        <v>#DIV/0!</v>
      </c>
      <c r="K38" s="44">
        <f t="shared" si="3"/>
        <v>0</v>
      </c>
      <c r="L38" s="43">
        <f t="shared" si="8"/>
        <v>0</v>
      </c>
      <c r="M38" s="43">
        <f t="shared" si="9"/>
        <v>0</v>
      </c>
      <c r="N38" s="44" t="e">
        <f t="shared" si="10"/>
        <v>#DIV/0!</v>
      </c>
      <c r="O38" s="42">
        <f t="shared" si="3"/>
        <v>0</v>
      </c>
      <c r="P38" s="43">
        <f t="shared" si="12"/>
        <v>0</v>
      </c>
      <c r="Q38" s="43">
        <f t="shared" si="13"/>
        <v>0</v>
      </c>
      <c r="R38" s="45" t="e">
        <f t="shared" si="14"/>
        <v>#DIV/0!</v>
      </c>
    </row>
    <row r="39" spans="3:28" x14ac:dyDescent="0.25">
      <c r="C39" s="42">
        <f t="shared" si="15"/>
        <v>0.12</v>
      </c>
      <c r="D39" s="43">
        <f t="shared" si="0"/>
        <v>0</v>
      </c>
      <c r="E39" s="43">
        <f t="shared" si="1"/>
        <v>0</v>
      </c>
      <c r="F39" s="44">
        <f t="shared" si="2"/>
        <v>0</v>
      </c>
      <c r="G39" s="42">
        <f t="shared" si="3"/>
        <v>0</v>
      </c>
      <c r="H39" s="43">
        <f t="shared" si="4"/>
        <v>0</v>
      </c>
      <c r="I39" s="43">
        <f t="shared" si="5"/>
        <v>0</v>
      </c>
      <c r="J39" s="45" t="e">
        <f t="shared" si="6"/>
        <v>#DIV/0!</v>
      </c>
      <c r="K39" s="44">
        <f t="shared" si="3"/>
        <v>0</v>
      </c>
      <c r="L39" s="43">
        <f t="shared" si="8"/>
        <v>0</v>
      </c>
      <c r="M39" s="43">
        <f t="shared" si="9"/>
        <v>0</v>
      </c>
      <c r="N39" s="44" t="e">
        <f t="shared" si="10"/>
        <v>#DIV/0!</v>
      </c>
      <c r="O39" s="42">
        <f t="shared" si="3"/>
        <v>0</v>
      </c>
      <c r="P39" s="43">
        <f t="shared" si="12"/>
        <v>0</v>
      </c>
      <c r="Q39" s="43">
        <f t="shared" si="13"/>
        <v>0</v>
      </c>
      <c r="R39" s="45" t="e">
        <f t="shared" si="14"/>
        <v>#DIV/0!</v>
      </c>
    </row>
    <row r="40" spans="3:28" x14ac:dyDescent="0.25">
      <c r="C40" s="42">
        <f t="shared" si="15"/>
        <v>0.08</v>
      </c>
      <c r="D40" s="43">
        <f t="shared" si="0"/>
        <v>0</v>
      </c>
      <c r="E40" s="43">
        <f t="shared" si="1"/>
        <v>0</v>
      </c>
      <c r="F40" s="44">
        <f t="shared" si="2"/>
        <v>0</v>
      </c>
      <c r="G40" s="42">
        <f t="shared" si="3"/>
        <v>0</v>
      </c>
      <c r="H40" s="43">
        <f t="shared" si="4"/>
        <v>0</v>
      </c>
      <c r="I40" s="43">
        <f t="shared" si="5"/>
        <v>0</v>
      </c>
      <c r="J40" s="45" t="e">
        <f t="shared" si="6"/>
        <v>#DIV/0!</v>
      </c>
      <c r="K40" s="44">
        <f t="shared" si="3"/>
        <v>0</v>
      </c>
      <c r="L40" s="43">
        <f t="shared" si="8"/>
        <v>0</v>
      </c>
      <c r="M40" s="43">
        <f t="shared" si="9"/>
        <v>0</v>
      </c>
      <c r="N40" s="44" t="e">
        <f t="shared" si="10"/>
        <v>#DIV/0!</v>
      </c>
      <c r="O40" s="42">
        <f t="shared" si="3"/>
        <v>0</v>
      </c>
      <c r="P40" s="43">
        <f t="shared" si="12"/>
        <v>0</v>
      </c>
      <c r="Q40" s="43">
        <f t="shared" si="13"/>
        <v>0</v>
      </c>
      <c r="R40" s="45" t="e">
        <f t="shared" si="14"/>
        <v>#DIV/0!</v>
      </c>
    </row>
    <row r="41" spans="3:28" ht="15.75" thickBot="1" x14ac:dyDescent="0.3">
      <c r="C41" s="46">
        <f t="shared" si="15"/>
        <v>0</v>
      </c>
      <c r="D41" s="47">
        <f t="shared" si="0"/>
        <v>0</v>
      </c>
      <c r="E41" s="47">
        <f t="shared" si="1"/>
        <v>0</v>
      </c>
      <c r="F41" s="48" t="e">
        <f t="shared" si="2"/>
        <v>#DIV/0!</v>
      </c>
      <c r="G41" s="46">
        <f t="shared" si="3"/>
        <v>0</v>
      </c>
      <c r="H41" s="47">
        <f t="shared" si="4"/>
        <v>0</v>
      </c>
      <c r="I41" s="47">
        <f t="shared" si="5"/>
        <v>0</v>
      </c>
      <c r="J41" s="49" t="e">
        <f t="shared" si="6"/>
        <v>#DIV/0!</v>
      </c>
      <c r="K41" s="48">
        <f t="shared" si="3"/>
        <v>0</v>
      </c>
      <c r="L41" s="47">
        <f t="shared" si="8"/>
        <v>0</v>
      </c>
      <c r="M41" s="47">
        <f t="shared" si="9"/>
        <v>0</v>
      </c>
      <c r="N41" s="48" t="e">
        <f t="shared" si="10"/>
        <v>#DIV/0!</v>
      </c>
      <c r="O41" s="46">
        <f t="shared" si="3"/>
        <v>0</v>
      </c>
      <c r="P41" s="47">
        <f t="shared" si="12"/>
        <v>0</v>
      </c>
      <c r="Q41" s="47">
        <f t="shared" si="13"/>
        <v>0</v>
      </c>
      <c r="R41" s="49" t="e">
        <f t="shared" si="14"/>
        <v>#DIV/0!</v>
      </c>
    </row>
    <row r="42" spans="3:28" ht="15.75" thickBot="1" x14ac:dyDescent="0.3">
      <c r="C42" s="50">
        <f>SUM(C32:C41)</f>
        <v>0.99999999999999989</v>
      </c>
      <c r="D42" s="51">
        <f>SUM(D32:D41)</f>
        <v>0</v>
      </c>
      <c r="E42" s="38"/>
      <c r="F42" s="38"/>
      <c r="G42" s="50">
        <f t="shared" ref="G42:H42" si="16">SUM(G32:G41)</f>
        <v>0</v>
      </c>
      <c r="H42" s="51">
        <f t="shared" si="16"/>
        <v>0</v>
      </c>
      <c r="I42" s="38"/>
      <c r="J42" s="38"/>
      <c r="K42" s="50">
        <f t="shared" ref="K42:L42" si="17">SUM(K32:K41)</f>
        <v>0</v>
      </c>
      <c r="L42" s="51">
        <f t="shared" si="17"/>
        <v>0</v>
      </c>
      <c r="M42" s="38"/>
      <c r="N42" s="38"/>
      <c r="O42" s="50">
        <f t="shared" ref="O42:P42" si="18">SUM(O32:O41)</f>
        <v>0</v>
      </c>
      <c r="P42" s="51">
        <f t="shared" si="18"/>
        <v>0</v>
      </c>
      <c r="Q42" s="38"/>
      <c r="R42" s="38"/>
    </row>
  </sheetData>
  <mergeCells count="35">
    <mergeCell ref="C5:D5"/>
    <mergeCell ref="E5:H5"/>
    <mergeCell ref="I5:L5"/>
    <mergeCell ref="M5:P5"/>
    <mergeCell ref="Q5:T5"/>
    <mergeCell ref="B2:B4"/>
    <mergeCell ref="D2:T2"/>
    <mergeCell ref="C3:C4"/>
    <mergeCell ref="D3:T4"/>
    <mergeCell ref="C14:D14"/>
    <mergeCell ref="C6:T6"/>
    <mergeCell ref="C8:D8"/>
    <mergeCell ref="E8:H8"/>
    <mergeCell ref="I8:L8"/>
    <mergeCell ref="M8:P8"/>
    <mergeCell ref="Q8:T8"/>
    <mergeCell ref="C9:D9"/>
    <mergeCell ref="C10:D10"/>
    <mergeCell ref="C11:D11"/>
    <mergeCell ref="C12:D12"/>
    <mergeCell ref="C13:D13"/>
    <mergeCell ref="C15:D15"/>
    <mergeCell ref="C16:D16"/>
    <mergeCell ref="C17:D17"/>
    <mergeCell ref="C18:D18"/>
    <mergeCell ref="C19:D19"/>
    <mergeCell ref="S20:T20"/>
    <mergeCell ref="C30:T30"/>
    <mergeCell ref="G20:H20"/>
    <mergeCell ref="I20:J20"/>
    <mergeCell ref="K20:L20"/>
    <mergeCell ref="M20:N20"/>
    <mergeCell ref="O20:P20"/>
    <mergeCell ref="Q20:R20"/>
    <mergeCell ref="E20:F20"/>
  </mergeCells>
  <dataValidations count="3">
    <dataValidation type="whole" allowBlank="1" showInputMessage="1" showErrorMessage="1" sqref="C5:D5" xr:uid="{00000000-0002-0000-0000-000000000000}">
      <formula1>2</formula1>
      <formula2>4</formula2>
    </dataValidation>
    <dataValidation type="list" allowBlank="1" showInputMessage="1" showErrorMessage="1" promptTitle="Eleves" prompt="Eleves" sqref="E5:T5" xr:uid="{00000000-0002-0000-0000-000001000000}">
      <formula1 xml:space="preserve"> base_eleves</formula1>
    </dataValidation>
    <dataValidation type="list" allowBlank="1" showInputMessage="1" showErrorMessage="1" promptTitle="base_activités" sqref="C6:T6" xr:uid="{00000000-0002-0000-0000-000002000000}">
      <formula1>base_activite</formula1>
    </dataValidation>
  </dataValidations>
  <pageMargins left="0.11811023622047244" right="0.11811023622047244" top="0.15748031496062992" bottom="0.15748031496062992" header="0.11811023622047244" footer="0.11811023622047244"/>
  <pageSetup paperSize="9" orientation="landscape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44ED18C-1E4E-4E47-8827-C083C6EFC1AF}">
          <x14:formula1>
            <xm:f>baseEleve!$B$3:$B$28</xm:f>
          </x14:formula1>
          <xm:sqref>E5:T5</xm:sqref>
        </x14:dataValidation>
        <x14:dataValidation type="list" allowBlank="1" showInputMessage="1" showErrorMessage="1" xr:uid="{C97D936A-6E1A-4665-A50F-D46DCB797384}">
          <x14:formula1>
            <xm:f>baseActivite!$C$2:$J$2</xm:f>
          </x14:formula1>
          <xm:sqref>C6:T6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28"/>
  <sheetViews>
    <sheetView tabSelected="1" workbookViewId="0">
      <selection activeCell="B3" sqref="B3:B28"/>
    </sheetView>
  </sheetViews>
  <sheetFormatPr baseColWidth="10" defaultRowHeight="15" x14ac:dyDescent="0.25"/>
  <cols>
    <col min="2" max="2" width="20.85546875" bestFit="1" customWidth="1"/>
  </cols>
  <sheetData>
    <row r="2" spans="2:7" ht="19.5" thickBot="1" x14ac:dyDescent="0.35">
      <c r="B2" s="5" t="s">
        <v>0</v>
      </c>
    </row>
    <row r="3" spans="2:7" x14ac:dyDescent="0.25">
      <c r="B3" s="2"/>
      <c r="D3" s="1"/>
      <c r="F3" s="1"/>
      <c r="G3" s="1"/>
    </row>
    <row r="4" spans="2:7" x14ac:dyDescent="0.25">
      <c r="B4" s="3"/>
      <c r="D4" s="1"/>
      <c r="F4" s="1"/>
    </row>
    <row r="5" spans="2:7" x14ac:dyDescent="0.25">
      <c r="B5" s="3"/>
      <c r="D5" s="1"/>
      <c r="F5" s="1"/>
    </row>
    <row r="6" spans="2:7" x14ac:dyDescent="0.25">
      <c r="B6" s="3"/>
      <c r="D6" s="1"/>
      <c r="F6" s="1"/>
    </row>
    <row r="7" spans="2:7" x14ac:dyDescent="0.25">
      <c r="B7" s="3"/>
      <c r="D7" s="1"/>
    </row>
    <row r="8" spans="2:7" x14ac:dyDescent="0.25">
      <c r="B8" s="3"/>
      <c r="D8" s="1"/>
      <c r="F8" s="1"/>
    </row>
    <row r="9" spans="2:7" x14ac:dyDescent="0.25">
      <c r="B9" s="3"/>
      <c r="D9" s="1"/>
      <c r="F9" s="1"/>
    </row>
    <row r="10" spans="2:7" x14ac:dyDescent="0.25">
      <c r="B10" s="3"/>
      <c r="D10" s="1"/>
      <c r="F10" s="1"/>
    </row>
    <row r="11" spans="2:7" x14ac:dyDescent="0.25">
      <c r="B11" s="3"/>
      <c r="D11" s="1"/>
      <c r="F11" s="1"/>
    </row>
    <row r="12" spans="2:7" x14ac:dyDescent="0.25">
      <c r="B12" s="3"/>
      <c r="D12" s="1"/>
      <c r="F12" s="1"/>
    </row>
    <row r="13" spans="2:7" x14ac:dyDescent="0.25">
      <c r="B13" s="3"/>
      <c r="D13" s="1"/>
      <c r="F13" s="1"/>
    </row>
    <row r="14" spans="2:7" x14ac:dyDescent="0.25">
      <c r="B14" s="3"/>
      <c r="D14" s="1"/>
      <c r="F14" s="1"/>
    </row>
    <row r="15" spans="2:7" x14ac:dyDescent="0.25">
      <c r="B15" s="3"/>
      <c r="D15" s="1"/>
      <c r="F15" s="1"/>
    </row>
    <row r="16" spans="2:7" x14ac:dyDescent="0.25">
      <c r="B16" s="3"/>
      <c r="D16" s="1"/>
      <c r="F16" s="1"/>
    </row>
    <row r="17" spans="2:6" x14ac:dyDescent="0.25">
      <c r="B17" s="3"/>
      <c r="D17" s="1"/>
      <c r="F17" s="1"/>
    </row>
    <row r="18" spans="2:6" x14ac:dyDescent="0.25">
      <c r="B18" s="3"/>
      <c r="D18" s="1"/>
      <c r="F18" s="1"/>
    </row>
    <row r="19" spans="2:6" x14ac:dyDescent="0.25">
      <c r="B19" s="3"/>
      <c r="D19" s="1"/>
    </row>
    <row r="20" spans="2:6" x14ac:dyDescent="0.25">
      <c r="B20" s="3"/>
      <c r="D20" s="1"/>
      <c r="F20" s="1"/>
    </row>
    <row r="21" spans="2:6" x14ac:dyDescent="0.25">
      <c r="B21" s="3"/>
      <c r="D21" s="1"/>
      <c r="F21" s="1"/>
    </row>
    <row r="22" spans="2:6" x14ac:dyDescent="0.25">
      <c r="B22" s="3"/>
      <c r="D22" s="1"/>
      <c r="F22" s="1"/>
    </row>
    <row r="23" spans="2:6" x14ac:dyDescent="0.25">
      <c r="B23" s="3"/>
      <c r="D23" s="1"/>
      <c r="F23" s="1"/>
    </row>
    <row r="24" spans="2:6" x14ac:dyDescent="0.25">
      <c r="B24" s="3"/>
      <c r="D24" s="1"/>
      <c r="F24" s="1"/>
    </row>
    <row r="25" spans="2:6" x14ac:dyDescent="0.25">
      <c r="B25" s="3"/>
      <c r="D25" s="1"/>
      <c r="F25" s="1"/>
    </row>
    <row r="26" spans="2:6" x14ac:dyDescent="0.25">
      <c r="B26" s="3"/>
      <c r="D26" s="1"/>
      <c r="F26" s="1"/>
    </row>
    <row r="27" spans="2:6" x14ac:dyDescent="0.25">
      <c r="B27" s="3"/>
      <c r="D27" s="1"/>
      <c r="F27" s="1"/>
    </row>
    <row r="28" spans="2:6" x14ac:dyDescent="0.25">
      <c r="B28" s="4"/>
      <c r="D28" s="1"/>
      <c r="F2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3"/>
  <sheetViews>
    <sheetView workbookViewId="0">
      <selection activeCell="C3" sqref="C3:J11"/>
    </sheetView>
  </sheetViews>
  <sheetFormatPr baseColWidth="10" defaultRowHeight="15" x14ac:dyDescent="0.25"/>
  <cols>
    <col min="1" max="1" width="11.42578125" style="53"/>
    <col min="2" max="2" width="20.5703125" style="53" customWidth="1"/>
    <col min="3" max="3" width="40.7109375" style="53" customWidth="1"/>
    <col min="4" max="4" width="5.7109375" style="53" customWidth="1"/>
    <col min="5" max="5" width="40.7109375" style="53" customWidth="1"/>
    <col min="6" max="6" width="5.7109375" style="53" customWidth="1"/>
    <col min="7" max="7" width="40.7109375" style="53" customWidth="1"/>
    <col min="8" max="8" width="5.7109375" style="53" customWidth="1"/>
    <col min="9" max="9" width="40.7109375" style="53" customWidth="1"/>
    <col min="10" max="10" width="5.7109375" style="53" customWidth="1"/>
    <col min="11" max="16384" width="11.42578125" style="53"/>
  </cols>
  <sheetData>
    <row r="1" spans="2:11" ht="15.75" thickBot="1" x14ac:dyDescent="0.3"/>
    <row r="2" spans="2:11" ht="19.5" thickBot="1" x14ac:dyDescent="0.35">
      <c r="B2" s="54" t="s">
        <v>12</v>
      </c>
      <c r="C2" s="111" t="s">
        <v>11</v>
      </c>
      <c r="D2" s="112"/>
      <c r="E2" s="111" t="s">
        <v>13</v>
      </c>
      <c r="F2" s="112"/>
      <c r="G2" s="111" t="s">
        <v>14</v>
      </c>
      <c r="H2" s="112"/>
      <c r="I2" s="113" t="s">
        <v>15</v>
      </c>
      <c r="J2" s="114"/>
    </row>
    <row r="3" spans="2:11" x14ac:dyDescent="0.25">
      <c r="B3" s="115" t="s">
        <v>16</v>
      </c>
      <c r="C3" s="64" t="s">
        <v>22</v>
      </c>
      <c r="D3" s="65">
        <v>0.08</v>
      </c>
      <c r="E3" s="66" t="s">
        <v>22</v>
      </c>
      <c r="F3" s="67">
        <v>0.08</v>
      </c>
      <c r="G3" s="64" t="s">
        <v>22</v>
      </c>
      <c r="H3" s="67">
        <v>0.08</v>
      </c>
      <c r="I3" s="64" t="s">
        <v>22</v>
      </c>
      <c r="J3" s="65">
        <v>0.08</v>
      </c>
      <c r="K3" s="55"/>
    </row>
    <row r="4" spans="2:11" x14ac:dyDescent="0.25">
      <c r="B4" s="115"/>
      <c r="C4" s="68" t="s">
        <v>23</v>
      </c>
      <c r="D4" s="69">
        <v>0.1</v>
      </c>
      <c r="E4" s="70" t="s">
        <v>24</v>
      </c>
      <c r="F4" s="71">
        <v>0.1</v>
      </c>
      <c r="G4" s="68" t="s">
        <v>24</v>
      </c>
      <c r="H4" s="71">
        <v>0.1</v>
      </c>
      <c r="I4" s="68" t="s">
        <v>25</v>
      </c>
      <c r="J4" s="69">
        <v>0.15</v>
      </c>
      <c r="K4" s="55"/>
    </row>
    <row r="5" spans="2:11" x14ac:dyDescent="0.25">
      <c r="B5" s="115"/>
      <c r="C5" s="64" t="s">
        <v>26</v>
      </c>
      <c r="D5" s="65">
        <v>0.15</v>
      </c>
      <c r="E5" s="66" t="s">
        <v>27</v>
      </c>
      <c r="F5" s="67">
        <v>0.15</v>
      </c>
      <c r="G5" s="64" t="s">
        <v>27</v>
      </c>
      <c r="H5" s="67">
        <v>0.15</v>
      </c>
      <c r="I5" s="64" t="s">
        <v>28</v>
      </c>
      <c r="J5" s="65">
        <v>0.15</v>
      </c>
      <c r="K5" s="55"/>
    </row>
    <row r="6" spans="2:11" x14ac:dyDescent="0.25">
      <c r="B6" s="115"/>
      <c r="C6" s="68" t="s">
        <v>29</v>
      </c>
      <c r="D6" s="69">
        <v>0.15</v>
      </c>
      <c r="E6" s="70" t="s">
        <v>30</v>
      </c>
      <c r="F6" s="71">
        <v>0.15</v>
      </c>
      <c r="G6" s="68" t="s">
        <v>30</v>
      </c>
      <c r="H6" s="71">
        <v>0.15</v>
      </c>
      <c r="I6" s="68" t="s">
        <v>31</v>
      </c>
      <c r="J6" s="69">
        <v>0.15</v>
      </c>
      <c r="K6" s="55"/>
    </row>
    <row r="7" spans="2:11" x14ac:dyDescent="0.25">
      <c r="B7" s="115"/>
      <c r="C7" s="64" t="s">
        <v>32</v>
      </c>
      <c r="D7" s="65">
        <v>0.1</v>
      </c>
      <c r="E7" s="66" t="s">
        <v>33</v>
      </c>
      <c r="F7" s="67">
        <v>0.1</v>
      </c>
      <c r="G7" s="64" t="s">
        <v>33</v>
      </c>
      <c r="H7" s="67">
        <v>0.1</v>
      </c>
      <c r="I7" s="64" t="s">
        <v>34</v>
      </c>
      <c r="J7" s="65">
        <v>0.15</v>
      </c>
      <c r="K7" s="55"/>
    </row>
    <row r="8" spans="2:11" x14ac:dyDescent="0.25">
      <c r="B8" s="115"/>
      <c r="C8" s="68" t="s">
        <v>35</v>
      </c>
      <c r="D8" s="69">
        <v>0.1</v>
      </c>
      <c r="E8" s="70" t="s">
        <v>36</v>
      </c>
      <c r="F8" s="71">
        <v>0.1</v>
      </c>
      <c r="G8" s="68" t="s">
        <v>36</v>
      </c>
      <c r="H8" s="71">
        <v>0.1</v>
      </c>
      <c r="I8" s="68" t="s">
        <v>37</v>
      </c>
      <c r="J8" s="69">
        <v>0.12</v>
      </c>
      <c r="K8" s="55"/>
    </row>
    <row r="9" spans="2:11" x14ac:dyDescent="0.25">
      <c r="B9" s="115"/>
      <c r="C9" s="64" t="s">
        <v>37</v>
      </c>
      <c r="D9" s="65">
        <v>0.12</v>
      </c>
      <c r="E9" s="66" t="s">
        <v>37</v>
      </c>
      <c r="F9" s="67">
        <v>0.12</v>
      </c>
      <c r="G9" s="64" t="s">
        <v>37</v>
      </c>
      <c r="H9" s="67">
        <v>0.12</v>
      </c>
      <c r="I9" s="64" t="s">
        <v>38</v>
      </c>
      <c r="J9" s="65">
        <v>0.12</v>
      </c>
      <c r="K9" s="55"/>
    </row>
    <row r="10" spans="2:11" x14ac:dyDescent="0.25">
      <c r="B10" s="115"/>
      <c r="C10" s="68" t="s">
        <v>38</v>
      </c>
      <c r="D10" s="69">
        <v>0.12</v>
      </c>
      <c r="E10" s="70" t="s">
        <v>38</v>
      </c>
      <c r="F10" s="71">
        <v>0.12</v>
      </c>
      <c r="G10" s="68" t="s">
        <v>38</v>
      </c>
      <c r="H10" s="71">
        <v>0.12</v>
      </c>
      <c r="I10" s="68" t="s">
        <v>39</v>
      </c>
      <c r="J10" s="69">
        <v>0.08</v>
      </c>
      <c r="K10" s="55"/>
    </row>
    <row r="11" spans="2:11" x14ac:dyDescent="0.25">
      <c r="B11" s="115"/>
      <c r="C11" s="64" t="s">
        <v>40</v>
      </c>
      <c r="D11" s="65">
        <v>0.08</v>
      </c>
      <c r="E11" s="66" t="s">
        <v>39</v>
      </c>
      <c r="F11" s="67">
        <v>0.08</v>
      </c>
      <c r="G11" s="64" t="s">
        <v>39</v>
      </c>
      <c r="H11" s="67">
        <v>0.08</v>
      </c>
      <c r="I11" s="64"/>
      <c r="J11" s="72"/>
      <c r="K11" s="55"/>
    </row>
    <row r="12" spans="2:11" ht="15.75" thickBot="1" x14ac:dyDescent="0.3">
      <c r="B12" s="116"/>
      <c r="C12" s="56"/>
      <c r="D12" s="57"/>
      <c r="E12" s="56"/>
      <c r="F12" s="58"/>
      <c r="G12" s="56"/>
      <c r="H12" s="58"/>
      <c r="I12" s="56"/>
      <c r="J12" s="59"/>
      <c r="K12" s="55"/>
    </row>
    <row r="13" spans="2:11" ht="15.75" thickBot="1" x14ac:dyDescent="0.3">
      <c r="D13" s="60">
        <f>SUM(D3:D12)</f>
        <v>0.99999999999999989</v>
      </c>
      <c r="E13" s="61"/>
      <c r="F13" s="62">
        <f t="shared" ref="F13:J13" si="0">SUM(F3:F12)</f>
        <v>0.99999999999999989</v>
      </c>
      <c r="G13" s="61"/>
      <c r="H13" s="62">
        <f t="shared" si="0"/>
        <v>0.99999999999999989</v>
      </c>
      <c r="I13" s="61"/>
      <c r="J13" s="62">
        <f t="shared" si="0"/>
        <v>1</v>
      </c>
    </row>
  </sheetData>
  <mergeCells count="5">
    <mergeCell ref="C2:D2"/>
    <mergeCell ref="E2:F2"/>
    <mergeCell ref="G2:H2"/>
    <mergeCell ref="I2:J2"/>
    <mergeCell ref="B3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Notation</vt:lpstr>
      <vt:lpstr>baseEleve</vt:lpstr>
      <vt:lpstr>baseActivite</vt:lpstr>
      <vt:lpstr>Notation!base_activite</vt:lpstr>
      <vt:lpstr>base_Eleve</vt:lpstr>
      <vt:lpstr>Notation!base_eleves</vt:lpstr>
      <vt:lpstr>baseEleve!Eleves</vt:lpstr>
      <vt:lpstr>Notation!Zone_d_impression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VIOLET</dc:creator>
  <cp:lastModifiedBy>Gregoire</cp:lastModifiedBy>
  <cp:lastPrinted>2017-09-26T16:11:12Z</cp:lastPrinted>
  <dcterms:created xsi:type="dcterms:W3CDTF">2017-09-24T09:49:33Z</dcterms:created>
  <dcterms:modified xsi:type="dcterms:W3CDTF">2020-11-12T20:48:30Z</dcterms:modified>
</cp:coreProperties>
</file>